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wdiaz\Desktop\NIC EFP 2024 agosto\"/>
    </mc:Choice>
  </mc:AlternateContent>
  <xr:revisionPtr revIDLastSave="0" documentId="13_ncr:1_{67745194-7054-4526-A31A-AABD057B3150}" xr6:coauthVersionLast="47" xr6:coauthVersionMax="47" xr10:uidLastSave="{00000000-0000-0000-0000-000000000000}"/>
  <bookViews>
    <workbookView xWindow="20370" yWindow="-120" windowWidth="29040" windowHeight="15840" tabRatio="814" xr2:uid="{00000000-000D-0000-FFFF-FFFF00000000}"/>
  </bookViews>
  <sheets>
    <sheet name="Indice" sheetId="1" r:id="rId1"/>
    <sheet name="Estado I" sheetId="2" r:id="rId2"/>
    <sheet name="Estado II" sheetId="3" r:id="rId3"/>
    <sheet name="Ingreso" sheetId="5" r:id="rId4"/>
    <sheet name="Gasto" sheetId="6" r:id="rId5"/>
    <sheet name="Transacciones Activos y Pasivo " sheetId="7" r:id="rId6"/>
    <sheet name="Erogación funciones de Gobierno" sheetId="13" r:id="rId7"/>
  </sheets>
  <externalReferences>
    <externalReference r:id="rId8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D34" i="6" l="1"/>
  <c r="BS34" i="6"/>
  <c r="BT34" i="6"/>
  <c r="BU34" i="6"/>
  <c r="BV34" i="6"/>
  <c r="BW34" i="6"/>
  <c r="BX34" i="6"/>
  <c r="BY34" i="6"/>
  <c r="BZ34" i="6"/>
  <c r="CA34" i="6"/>
  <c r="CB34" i="6"/>
  <c r="CC34" i="6"/>
  <c r="BR34" i="6"/>
  <c r="E8" i="13" l="1"/>
  <c r="F34" i="3" l="1"/>
  <c r="G34" i="3"/>
  <c r="H34" i="3"/>
  <c r="I34" i="3"/>
  <c r="J34" i="3"/>
  <c r="K34" i="3"/>
  <c r="L34" i="3"/>
  <c r="M34" i="3"/>
  <c r="M33" i="3" s="1"/>
  <c r="N34" i="3"/>
  <c r="O34" i="3"/>
  <c r="P34" i="3"/>
  <c r="Q34" i="3"/>
  <c r="R34" i="3"/>
  <c r="S34" i="3"/>
  <c r="T34" i="3"/>
  <c r="U34" i="3"/>
  <c r="U33" i="3" s="1"/>
  <c r="V34" i="3"/>
  <c r="W34" i="3"/>
  <c r="X34" i="3"/>
  <c r="Y34" i="3"/>
  <c r="Y33" i="3" s="1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O33" i="3" s="1"/>
  <c r="AP34" i="3"/>
  <c r="AQ34" i="3"/>
  <c r="AR34" i="3"/>
  <c r="AS34" i="3"/>
  <c r="AS33" i="3" s="1"/>
  <c r="AT34" i="3"/>
  <c r="AU34" i="3"/>
  <c r="AV34" i="3"/>
  <c r="AW34" i="3"/>
  <c r="AX34" i="3"/>
  <c r="AY34" i="3"/>
  <c r="AZ34" i="3"/>
  <c r="BA34" i="3"/>
  <c r="BA33" i="3" s="1"/>
  <c r="BB34" i="3"/>
  <c r="BC34" i="3"/>
  <c r="BD34" i="3"/>
  <c r="BE34" i="3"/>
  <c r="BF34" i="3"/>
  <c r="BG34" i="3"/>
  <c r="BH34" i="3"/>
  <c r="BI34" i="3"/>
  <c r="BI33" i="3" s="1"/>
  <c r="BJ34" i="3"/>
  <c r="BK34" i="3"/>
  <c r="BL34" i="3"/>
  <c r="BM34" i="3"/>
  <c r="BM33" i="3" s="1"/>
  <c r="BN34" i="3"/>
  <c r="BO34" i="3"/>
  <c r="BP34" i="3"/>
  <c r="BQ34" i="3"/>
  <c r="BQ33" i="3" s="1"/>
  <c r="F35" i="3"/>
  <c r="G35" i="3"/>
  <c r="G33" i="3" s="1"/>
  <c r="H35" i="3"/>
  <c r="H33" i="3" s="1"/>
  <c r="I35" i="3"/>
  <c r="J35" i="3"/>
  <c r="K35" i="3"/>
  <c r="L35" i="3"/>
  <c r="M35" i="3"/>
  <c r="N35" i="3"/>
  <c r="O35" i="3"/>
  <c r="P35" i="3"/>
  <c r="Q35" i="3"/>
  <c r="R35" i="3"/>
  <c r="R33" i="3" s="1"/>
  <c r="S35" i="3"/>
  <c r="S33" i="3" s="1"/>
  <c r="T35" i="3"/>
  <c r="U35" i="3"/>
  <c r="V35" i="3"/>
  <c r="W35" i="3"/>
  <c r="X35" i="3"/>
  <c r="Y35" i="3"/>
  <c r="Z35" i="3"/>
  <c r="AA35" i="3"/>
  <c r="AA33" i="3" s="1"/>
  <c r="AB35" i="3"/>
  <c r="AB33" i="3" s="1"/>
  <c r="AC35" i="3"/>
  <c r="AD35" i="3"/>
  <c r="AE35" i="3"/>
  <c r="AF35" i="3"/>
  <c r="AF33" i="3" s="1"/>
  <c r="AG35" i="3"/>
  <c r="AH35" i="3"/>
  <c r="AI35" i="3"/>
  <c r="AJ35" i="3"/>
  <c r="AK35" i="3"/>
  <c r="AL35" i="3"/>
  <c r="AL33" i="3" s="1"/>
  <c r="AM35" i="3"/>
  <c r="AM33" i="3" s="1"/>
  <c r="AN35" i="3"/>
  <c r="AN33" i="3" s="1"/>
  <c r="AO35" i="3"/>
  <c r="AP35" i="3"/>
  <c r="AQ35" i="3"/>
  <c r="AR35" i="3"/>
  <c r="AS35" i="3"/>
  <c r="AT35" i="3"/>
  <c r="AU35" i="3"/>
  <c r="AU33" i="3" s="1"/>
  <c r="AV35" i="3"/>
  <c r="AV33" i="3" s="1"/>
  <c r="AW35" i="3"/>
  <c r="AX35" i="3"/>
  <c r="AY35" i="3"/>
  <c r="AZ35" i="3"/>
  <c r="BA35" i="3"/>
  <c r="BB35" i="3"/>
  <c r="BC35" i="3"/>
  <c r="BD35" i="3"/>
  <c r="BE35" i="3"/>
  <c r="BF35" i="3"/>
  <c r="BF33" i="3" s="1"/>
  <c r="BG35" i="3"/>
  <c r="BG33" i="3" s="1"/>
  <c r="BH35" i="3"/>
  <c r="BI35" i="3"/>
  <c r="BJ35" i="3"/>
  <c r="BK35" i="3"/>
  <c r="BL35" i="3"/>
  <c r="BM35" i="3"/>
  <c r="BN35" i="3"/>
  <c r="BO35" i="3"/>
  <c r="BO33" i="3" s="1"/>
  <c r="BP35" i="3"/>
  <c r="BP33" i="3" s="1"/>
  <c r="BQ35" i="3"/>
  <c r="E35" i="3"/>
  <c r="E34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F38" i="3"/>
  <c r="G38" i="3"/>
  <c r="H38" i="3"/>
  <c r="I38" i="3"/>
  <c r="J38" i="3"/>
  <c r="K38" i="3"/>
  <c r="K36" i="3" s="1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O36" i="3" s="1"/>
  <c r="AP38" i="3"/>
  <c r="AP36" i="3" s="1"/>
  <c r="AQ38" i="3"/>
  <c r="AQ36" i="3" s="1"/>
  <c r="AR38" i="3"/>
  <c r="AR36" i="3" s="1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I36" i="3" s="1"/>
  <c r="BJ38" i="3"/>
  <c r="BJ36" i="3" s="1"/>
  <c r="BK38" i="3"/>
  <c r="BK36" i="3" s="1"/>
  <c r="BL38" i="3"/>
  <c r="BL36" i="3" s="1"/>
  <c r="BM38" i="3"/>
  <c r="BN38" i="3"/>
  <c r="BO38" i="3"/>
  <c r="BP38" i="3"/>
  <c r="BQ38" i="3"/>
  <c r="J33" i="3"/>
  <c r="K33" i="3"/>
  <c r="L33" i="3"/>
  <c r="AD33" i="3"/>
  <c r="AE33" i="3"/>
  <c r="AG33" i="3"/>
  <c r="AP33" i="3"/>
  <c r="BH33" i="3"/>
  <c r="E38" i="3"/>
  <c r="E37" i="3"/>
  <c r="J36" i="3"/>
  <c r="U36" i="3"/>
  <c r="AD36" i="3"/>
  <c r="AE36" i="3"/>
  <c r="AF36" i="3"/>
  <c r="AG36" i="3"/>
  <c r="AX36" i="3"/>
  <c r="AY36" i="3"/>
  <c r="AZ36" i="3"/>
  <c r="BA36" i="3"/>
  <c r="BB36" i="3"/>
  <c r="BC36" i="3"/>
  <c r="BD36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E40" i="3"/>
  <c r="BE36" i="3" l="1"/>
  <c r="AS36" i="3"/>
  <c r="AC36" i="3"/>
  <c r="Q36" i="3"/>
  <c r="Q39" i="3" s="1"/>
  <c r="BH36" i="3"/>
  <c r="AN36" i="3"/>
  <c r="AJ36" i="3"/>
  <c r="X36" i="3"/>
  <c r="X39" i="3" s="1"/>
  <c r="T36" i="3"/>
  <c r="P36" i="3"/>
  <c r="L36" i="3"/>
  <c r="BL33" i="3"/>
  <c r="BL39" i="3" s="1"/>
  <c r="BD33" i="3"/>
  <c r="AZ33" i="3"/>
  <c r="AR33" i="3"/>
  <c r="AJ33" i="3"/>
  <c r="AJ39" i="3" s="1"/>
  <c r="X33" i="3"/>
  <c r="T33" i="3"/>
  <c r="P33" i="3"/>
  <c r="BM36" i="3"/>
  <c r="BM39" i="3" s="1"/>
  <c r="AW36" i="3"/>
  <c r="I36" i="3"/>
  <c r="BG36" i="3"/>
  <c r="AM36" i="3"/>
  <c r="AM39" i="3" s="1"/>
  <c r="AI36" i="3"/>
  <c r="W36" i="3"/>
  <c r="S36" i="3"/>
  <c r="O36" i="3"/>
  <c r="O39" i="3" s="1"/>
  <c r="BK33" i="3"/>
  <c r="BC33" i="3"/>
  <c r="AY33" i="3"/>
  <c r="AQ33" i="3"/>
  <c r="AQ39" i="3" s="1"/>
  <c r="AI33" i="3"/>
  <c r="W33" i="3"/>
  <c r="O33" i="3"/>
  <c r="BQ36" i="3"/>
  <c r="BQ39" i="3" s="1"/>
  <c r="AK36" i="3"/>
  <c r="Y36" i="3"/>
  <c r="M36" i="3"/>
  <c r="BF36" i="3"/>
  <c r="BF39" i="3" s="1"/>
  <c r="AL36" i="3"/>
  <c r="AH36" i="3"/>
  <c r="V36" i="3"/>
  <c r="R36" i="3"/>
  <c r="R39" i="3" s="1"/>
  <c r="N36" i="3"/>
  <c r="BE33" i="3"/>
  <c r="AK33" i="3"/>
  <c r="Q33" i="3"/>
  <c r="BJ33" i="3"/>
  <c r="BB33" i="3"/>
  <c r="AX33" i="3"/>
  <c r="AH33" i="3"/>
  <c r="V33" i="3"/>
  <c r="N33" i="3"/>
  <c r="BP36" i="3"/>
  <c r="BP39" i="3" s="1"/>
  <c r="BO36" i="3"/>
  <c r="BO39" i="3" s="1"/>
  <c r="AU36" i="3"/>
  <c r="AU39" i="3" s="1"/>
  <c r="AA36" i="3"/>
  <c r="G36" i="3"/>
  <c r="AV36" i="3"/>
  <c r="AV39" i="3" s="1"/>
  <c r="AB36" i="3"/>
  <c r="AB39" i="3" s="1"/>
  <c r="H36" i="3"/>
  <c r="BN36" i="3"/>
  <c r="BN39" i="3" s="1"/>
  <c r="AT36" i="3"/>
  <c r="AT39" i="3" s="1"/>
  <c r="Z36" i="3"/>
  <c r="Z39" i="3" s="1"/>
  <c r="F36" i="3"/>
  <c r="AW33" i="3"/>
  <c r="AW39" i="3" s="1"/>
  <c r="AC33" i="3"/>
  <c r="AC39" i="3" s="1"/>
  <c r="I33" i="3"/>
  <c r="I39" i="3" s="1"/>
  <c r="BN33" i="3"/>
  <c r="AT33" i="3"/>
  <c r="Z33" i="3"/>
  <c r="F33" i="3"/>
  <c r="E33" i="3"/>
  <c r="BG39" i="3"/>
  <c r="S39" i="3"/>
  <c r="AL39" i="3"/>
  <c r="BE39" i="3"/>
  <c r="AK39" i="3"/>
  <c r="AE39" i="3"/>
  <c r="AD39" i="3"/>
  <c r="AY39" i="3"/>
  <c r="K39" i="3"/>
  <c r="AX39" i="3"/>
  <c r="J39" i="3"/>
  <c r="Y39" i="3"/>
  <c r="G39" i="3"/>
  <c r="AP39" i="3"/>
  <c r="BI39" i="3"/>
  <c r="T39" i="3"/>
  <c r="AI39" i="3"/>
  <c r="AH39" i="3"/>
  <c r="BA39" i="3"/>
  <c r="AG39" i="3"/>
  <c r="M39" i="3"/>
  <c r="AS39" i="3"/>
  <c r="BJ39" i="3"/>
  <c r="AO39" i="3"/>
  <c r="P39" i="3"/>
  <c r="N39" i="3"/>
  <c r="AZ39" i="3"/>
  <c r="AF39" i="3"/>
  <c r="L39" i="3"/>
  <c r="H39" i="3"/>
  <c r="AA39" i="3"/>
  <c r="AR39" i="3"/>
  <c r="BK39" i="3"/>
  <c r="W39" i="3"/>
  <c r="V39" i="3"/>
  <c r="U39" i="3"/>
  <c r="BH39" i="3"/>
  <c r="AN39" i="3"/>
  <c r="BD39" i="3"/>
  <c r="BC39" i="3"/>
  <c r="BB39" i="3"/>
  <c r="E36" i="3"/>
  <c r="E39" i="3" s="1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AE26" i="3"/>
  <c r="AE25" i="3" s="1"/>
  <c r="AF26" i="3"/>
  <c r="AF25" i="3" s="1"/>
  <c r="AG26" i="3"/>
  <c r="AG25" i="3" s="1"/>
  <c r="AH26" i="3"/>
  <c r="AH25" i="3" s="1"/>
  <c r="AI26" i="3"/>
  <c r="AI25" i="3" s="1"/>
  <c r="AJ26" i="3"/>
  <c r="AJ25" i="3" s="1"/>
  <c r="AK26" i="3"/>
  <c r="AK25" i="3" s="1"/>
  <c r="AL26" i="3"/>
  <c r="AL25" i="3" s="1"/>
  <c r="AM26" i="3"/>
  <c r="AM25" i="3" s="1"/>
  <c r="AN26" i="3"/>
  <c r="AN25" i="3" s="1"/>
  <c r="AO26" i="3"/>
  <c r="AO25" i="3" s="1"/>
  <c r="AP26" i="3"/>
  <c r="AP25" i="3" s="1"/>
  <c r="AQ26" i="3"/>
  <c r="AQ25" i="3" s="1"/>
  <c r="AR26" i="3"/>
  <c r="AR25" i="3" s="1"/>
  <c r="AS26" i="3"/>
  <c r="AS25" i="3" s="1"/>
  <c r="AT26" i="3"/>
  <c r="AT25" i="3" s="1"/>
  <c r="AU26" i="3"/>
  <c r="AU25" i="3" s="1"/>
  <c r="AV26" i="3"/>
  <c r="AV25" i="3" s="1"/>
  <c r="AW26" i="3"/>
  <c r="AW25" i="3" s="1"/>
  <c r="AX26" i="3"/>
  <c r="AX25" i="3" s="1"/>
  <c r="AY26" i="3"/>
  <c r="AY25" i="3" s="1"/>
  <c r="AZ26" i="3"/>
  <c r="AZ25" i="3" s="1"/>
  <c r="BA26" i="3"/>
  <c r="BA25" i="3" s="1"/>
  <c r="BB26" i="3"/>
  <c r="BB25" i="3" s="1"/>
  <c r="BC26" i="3"/>
  <c r="BC25" i="3" s="1"/>
  <c r="BD26" i="3"/>
  <c r="BD25" i="3" s="1"/>
  <c r="BE26" i="3"/>
  <c r="BE25" i="3" s="1"/>
  <c r="BF26" i="3"/>
  <c r="BF25" i="3" s="1"/>
  <c r="BG26" i="3"/>
  <c r="BG25" i="3" s="1"/>
  <c r="BH26" i="3"/>
  <c r="BH25" i="3" s="1"/>
  <c r="BI26" i="3"/>
  <c r="BI25" i="3" s="1"/>
  <c r="BJ26" i="3"/>
  <c r="BJ25" i="3" s="1"/>
  <c r="BK26" i="3"/>
  <c r="BK25" i="3" s="1"/>
  <c r="BL26" i="3"/>
  <c r="BL25" i="3" s="1"/>
  <c r="BM26" i="3"/>
  <c r="BM25" i="3" s="1"/>
  <c r="BN26" i="3"/>
  <c r="BN25" i="3" s="1"/>
  <c r="BO26" i="3"/>
  <c r="BO25" i="3" s="1"/>
  <c r="BP26" i="3"/>
  <c r="BP25" i="3" s="1"/>
  <c r="BQ26" i="3"/>
  <c r="BQ25" i="3" s="1"/>
  <c r="BR26" i="3"/>
  <c r="BR25" i="3" s="1"/>
  <c r="BS26" i="3"/>
  <c r="BS25" i="3" s="1"/>
  <c r="BT26" i="3"/>
  <c r="BT25" i="3" s="1"/>
  <c r="BU26" i="3"/>
  <c r="BU25" i="3" s="1"/>
  <c r="BV26" i="3"/>
  <c r="BV25" i="3" s="1"/>
  <c r="BW26" i="3"/>
  <c r="BW25" i="3" s="1"/>
  <c r="BX26" i="3"/>
  <c r="BX25" i="3" s="1"/>
  <c r="BY26" i="3"/>
  <c r="BY25" i="3" s="1"/>
  <c r="BZ26" i="3"/>
  <c r="BZ25" i="3" s="1"/>
  <c r="CA26" i="3"/>
  <c r="CA25" i="3" s="1"/>
  <c r="CB26" i="3"/>
  <c r="CB25" i="3" s="1"/>
  <c r="CC26" i="3"/>
  <c r="CC25" i="3" s="1"/>
  <c r="CD26" i="3"/>
  <c r="CD25" i="3" s="1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Y25" i="3"/>
  <c r="R26" i="3"/>
  <c r="R25" i="3" s="1"/>
  <c r="S26" i="3"/>
  <c r="S25" i="3" s="1"/>
  <c r="T26" i="3"/>
  <c r="T25" i="3" s="1"/>
  <c r="U26" i="3"/>
  <c r="U25" i="3" s="1"/>
  <c r="V26" i="3"/>
  <c r="V25" i="3" s="1"/>
  <c r="W26" i="3"/>
  <c r="W25" i="3" s="1"/>
  <c r="X26" i="3"/>
  <c r="X25" i="3" s="1"/>
  <c r="Y26" i="3"/>
  <c r="Z26" i="3"/>
  <c r="Z25" i="3" s="1"/>
  <c r="AA26" i="3"/>
  <c r="AA25" i="3" s="1"/>
  <c r="AB26" i="3"/>
  <c r="AB25" i="3" s="1"/>
  <c r="AC26" i="3"/>
  <c r="AC25" i="3" s="1"/>
  <c r="AD26" i="3"/>
  <c r="AD25" i="3" s="1"/>
  <c r="E12" i="3"/>
  <c r="F12" i="3"/>
  <c r="G12" i="3"/>
  <c r="H12" i="3"/>
  <c r="I12" i="3"/>
  <c r="J12" i="3"/>
  <c r="K12" i="3"/>
  <c r="L12" i="3"/>
  <c r="M12" i="3"/>
  <c r="N12" i="3"/>
  <c r="O12" i="3"/>
  <c r="P12" i="3"/>
  <c r="E26" i="3"/>
  <c r="E25" i="3" s="1"/>
  <c r="F26" i="3"/>
  <c r="F25" i="3" s="1"/>
  <c r="G26" i="3"/>
  <c r="G25" i="3" s="1"/>
  <c r="H26" i="3"/>
  <c r="H25" i="3" s="1"/>
  <c r="I26" i="3"/>
  <c r="I25" i="3" s="1"/>
  <c r="J26" i="3"/>
  <c r="J25" i="3" s="1"/>
  <c r="K26" i="3"/>
  <c r="K25" i="3" s="1"/>
  <c r="L26" i="3"/>
  <c r="L25" i="3" s="1"/>
  <c r="M26" i="3"/>
  <c r="M25" i="3" s="1"/>
  <c r="N26" i="3"/>
  <c r="N25" i="3" s="1"/>
  <c r="O26" i="3"/>
  <c r="O25" i="3" s="1"/>
  <c r="P26" i="3"/>
  <c r="P25" i="3" s="1"/>
  <c r="F39" i="3" l="1"/>
  <c r="BR11" i="2"/>
  <c r="BS11" i="2"/>
  <c r="BT11" i="2"/>
  <c r="BU11" i="2"/>
  <c r="BV11" i="2"/>
  <c r="BW11" i="2"/>
  <c r="BX11" i="2"/>
  <c r="BY11" i="2"/>
  <c r="BZ11" i="2"/>
  <c r="CA11" i="2"/>
  <c r="CB11" i="2"/>
  <c r="CC11" i="2"/>
  <c r="BE11" i="2"/>
  <c r="BF11" i="2"/>
  <c r="BG11" i="2"/>
  <c r="BH11" i="2"/>
  <c r="BI11" i="2"/>
  <c r="BJ11" i="2"/>
  <c r="BK11" i="2"/>
  <c r="BL11" i="2"/>
  <c r="BM11" i="2"/>
  <c r="BN11" i="2"/>
  <c r="BO11" i="2"/>
  <c r="BP11" i="2"/>
  <c r="BL16" i="2"/>
  <c r="BP16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R11" i="2"/>
  <c r="S11" i="2"/>
  <c r="T11" i="2"/>
  <c r="U11" i="2"/>
  <c r="V11" i="2"/>
  <c r="W11" i="2"/>
  <c r="X11" i="2"/>
  <c r="Y11" i="2"/>
  <c r="Z11" i="2"/>
  <c r="AA11" i="2"/>
  <c r="AB11" i="2"/>
  <c r="AC11" i="2"/>
  <c r="E11" i="2"/>
  <c r="F11" i="2"/>
  <c r="G11" i="2"/>
  <c r="H11" i="2"/>
  <c r="I11" i="2"/>
  <c r="J11" i="2"/>
  <c r="K11" i="2"/>
  <c r="L11" i="2"/>
  <c r="M11" i="2"/>
  <c r="N11" i="2"/>
  <c r="O11" i="2"/>
  <c r="P11" i="2"/>
  <c r="BK17" i="3"/>
  <c r="BL17" i="3"/>
  <c r="BO17" i="3"/>
  <c r="BP17" i="3"/>
  <c r="BE17" i="3"/>
  <c r="AT17" i="3"/>
  <c r="AU17" i="3"/>
  <c r="AZ17" i="3"/>
  <c r="BA17" i="3"/>
  <c r="BB17" i="3"/>
  <c r="BC17" i="3"/>
  <c r="BF16" i="6" l="1"/>
  <c r="BF18" i="3" s="1"/>
  <c r="BP16" i="6"/>
  <c r="BP18" i="2" s="1"/>
  <c r="BO16" i="2"/>
  <c r="BC16" i="2"/>
  <c r="AU16" i="6"/>
  <c r="AU18" i="3" s="1"/>
  <c r="BO16" i="6"/>
  <c r="BO18" i="2" s="1"/>
  <c r="AT16" i="6"/>
  <c r="AT18" i="2" s="1"/>
  <c r="BN16" i="6"/>
  <c r="BN18" i="2" s="1"/>
  <c r="AS16" i="6"/>
  <c r="BM16" i="6"/>
  <c r="BM18" i="3" s="1"/>
  <c r="BC16" i="6"/>
  <c r="BC18" i="3" s="1"/>
  <c r="BB16" i="6"/>
  <c r="BA16" i="6"/>
  <c r="BK16" i="2"/>
  <c r="BB16" i="2"/>
  <c r="BA16" i="2"/>
  <c r="AZ16" i="6"/>
  <c r="AZ18" i="2" s="1"/>
  <c r="AZ16" i="2"/>
  <c r="AW16" i="2"/>
  <c r="AW17" i="3"/>
  <c r="AX16" i="2"/>
  <c r="AX17" i="3"/>
  <c r="BN16" i="2"/>
  <c r="BN17" i="3"/>
  <c r="BK16" i="6"/>
  <c r="BM16" i="2"/>
  <c r="BM17" i="3"/>
  <c r="BG16" i="2"/>
  <c r="BG17" i="3"/>
  <c r="AS18" i="2"/>
  <c r="AS18" i="3"/>
  <c r="AT16" i="2"/>
  <c r="BJ16" i="6"/>
  <c r="BM18" i="2"/>
  <c r="AS16" i="2"/>
  <c r="AS17" i="3"/>
  <c r="BL16" i="6"/>
  <c r="BI16" i="6"/>
  <c r="BH16" i="2"/>
  <c r="BH17" i="3"/>
  <c r="AU16" i="2"/>
  <c r="BH16" i="6"/>
  <c r="BJ16" i="2"/>
  <c r="BJ17" i="3"/>
  <c r="AY16" i="2"/>
  <c r="AY17" i="3"/>
  <c r="BF16" i="2"/>
  <c r="BF17" i="3"/>
  <c r="AV16" i="2"/>
  <c r="AV17" i="3"/>
  <c r="BG16" i="6"/>
  <c r="BI16" i="2"/>
  <c r="BI17" i="3"/>
  <c r="BE16" i="2"/>
  <c r="AW16" i="6"/>
  <c r="AV16" i="6"/>
  <c r="AY16" i="6"/>
  <c r="AX16" i="6"/>
  <c r="AR17" i="3"/>
  <c r="BP18" i="3" l="1"/>
  <c r="BN18" i="3"/>
  <c r="BF18" i="2"/>
  <c r="AU18" i="2"/>
  <c r="BO18" i="3"/>
  <c r="BC18" i="2"/>
  <c r="Z16" i="6"/>
  <c r="Z18" i="2" s="1"/>
  <c r="AZ18" i="3"/>
  <c r="AB16" i="6"/>
  <c r="AB18" i="3" s="1"/>
  <c r="Y16" i="6"/>
  <c r="Y18" i="2" s="1"/>
  <c r="BA18" i="3"/>
  <c r="BA18" i="2"/>
  <c r="BB18" i="3"/>
  <c r="BB18" i="2"/>
  <c r="AT18" i="3"/>
  <c r="W16" i="6"/>
  <c r="W18" i="2" s="1"/>
  <c r="X16" i="6"/>
  <c r="X18" i="2" s="1"/>
  <c r="BH18" i="3"/>
  <c r="BH18" i="2"/>
  <c r="AO16" i="2"/>
  <c r="AO17" i="3"/>
  <c r="AB16" i="2"/>
  <c r="AB17" i="3"/>
  <c r="AM16" i="2"/>
  <c r="AM17" i="3"/>
  <c r="AL16" i="2"/>
  <c r="AL17" i="3"/>
  <c r="Z16" i="2"/>
  <c r="Z17" i="3"/>
  <c r="AI16" i="2"/>
  <c r="AI17" i="3"/>
  <c r="P16" i="6"/>
  <c r="S16" i="6"/>
  <c r="U16" i="2"/>
  <c r="U17" i="3"/>
  <c r="AM16" i="6"/>
  <c r="BJ18" i="2"/>
  <c r="BJ18" i="3"/>
  <c r="AA16" i="2"/>
  <c r="AA17" i="3"/>
  <c r="AK16" i="2"/>
  <c r="AK17" i="3"/>
  <c r="U16" i="6"/>
  <c r="T16" i="6"/>
  <c r="AH16" i="2"/>
  <c r="AH17" i="3"/>
  <c r="V16" i="2"/>
  <c r="V17" i="3"/>
  <c r="AO16" i="6"/>
  <c r="M16" i="6"/>
  <c r="K16" i="6"/>
  <c r="AV18" i="2"/>
  <c r="AV18" i="3"/>
  <c r="I16" i="2"/>
  <c r="I17" i="3"/>
  <c r="F16" i="2"/>
  <c r="F17" i="3"/>
  <c r="G16" i="2"/>
  <c r="G17" i="3"/>
  <c r="AJ16" i="2"/>
  <c r="AJ17" i="3"/>
  <c r="BI18" i="3"/>
  <c r="BI18" i="2"/>
  <c r="H16" i="2"/>
  <c r="H17" i="3"/>
  <c r="AG16" i="2"/>
  <c r="AG17" i="3"/>
  <c r="AC16" i="6"/>
  <c r="H16" i="6"/>
  <c r="T16" i="2"/>
  <c r="T17" i="3"/>
  <c r="P16" i="2"/>
  <c r="P17" i="3"/>
  <c r="S16" i="2"/>
  <c r="S17" i="3"/>
  <c r="O16" i="2"/>
  <c r="O17" i="3"/>
  <c r="J16" i="6"/>
  <c r="E16" i="2"/>
  <c r="E17" i="3"/>
  <c r="AP16" i="2"/>
  <c r="AP17" i="3"/>
  <c r="AC16" i="2"/>
  <c r="AC17" i="3"/>
  <c r="Y16" i="2"/>
  <c r="Y17" i="3"/>
  <c r="W16" i="2"/>
  <c r="W17" i="3"/>
  <c r="BG18" i="3"/>
  <c r="BG18" i="2"/>
  <c r="O16" i="6"/>
  <c r="BL18" i="2"/>
  <c r="BL18" i="3"/>
  <c r="N16" i="6"/>
  <c r="AF16" i="2"/>
  <c r="AF17" i="3"/>
  <c r="L16" i="6"/>
  <c r="N16" i="2"/>
  <c r="N17" i="3"/>
  <c r="M16" i="2"/>
  <c r="M17" i="3"/>
  <c r="I16" i="6"/>
  <c r="AE16" i="2"/>
  <c r="AE17" i="3"/>
  <c r="AX18" i="2"/>
  <c r="AX18" i="3"/>
  <c r="K16" i="2"/>
  <c r="K17" i="3"/>
  <c r="J16" i="2"/>
  <c r="J17" i="3"/>
  <c r="AW18" i="2"/>
  <c r="AW18" i="3"/>
  <c r="AN16" i="2"/>
  <c r="AN17" i="3"/>
  <c r="V16" i="6"/>
  <c r="BK18" i="2"/>
  <c r="BK18" i="3"/>
  <c r="X16" i="2"/>
  <c r="X17" i="3"/>
  <c r="AN16" i="6"/>
  <c r="L16" i="2"/>
  <c r="L17" i="3"/>
  <c r="R16" i="2"/>
  <c r="R17" i="3"/>
  <c r="AY18" i="2"/>
  <c r="AY18" i="3"/>
  <c r="AR16" i="2"/>
  <c r="AI16" i="6"/>
  <c r="AH16" i="6"/>
  <c r="AG16" i="6"/>
  <c r="AL16" i="6"/>
  <c r="AK16" i="6"/>
  <c r="AJ16" i="6"/>
  <c r="G16" i="6"/>
  <c r="AA16" i="6"/>
  <c r="AF16" i="6"/>
  <c r="AP16" i="6"/>
  <c r="AB18" i="2" l="1"/>
  <c r="Z18" i="3"/>
  <c r="W18" i="3"/>
  <c r="Y18" i="3"/>
  <c r="X18" i="3"/>
  <c r="AC18" i="2"/>
  <c r="AC18" i="3"/>
  <c r="AK18" i="2"/>
  <c r="AK18" i="3"/>
  <c r="AL18" i="2"/>
  <c r="AL18" i="3"/>
  <c r="J18" i="2"/>
  <c r="J18" i="3"/>
  <c r="V18" i="2"/>
  <c r="V18" i="3"/>
  <c r="AP18" i="2"/>
  <c r="AP18" i="3"/>
  <c r="I18" i="2"/>
  <c r="I18" i="3"/>
  <c r="N18" i="2"/>
  <c r="N18" i="3"/>
  <c r="O18" i="2"/>
  <c r="O18" i="3"/>
  <c r="K18" i="2"/>
  <c r="K18" i="3"/>
  <c r="AF18" i="2"/>
  <c r="AF18" i="3"/>
  <c r="T18" i="2"/>
  <c r="T18" i="3"/>
  <c r="G18" i="2"/>
  <c r="G18" i="3"/>
  <c r="AJ18" i="2"/>
  <c r="AJ18" i="3"/>
  <c r="AG18" i="2"/>
  <c r="AG18" i="3"/>
  <c r="AH18" i="2"/>
  <c r="AH18" i="3"/>
  <c r="AI18" i="2"/>
  <c r="AI18" i="3"/>
  <c r="M18" i="2"/>
  <c r="M18" i="3"/>
  <c r="S18" i="2"/>
  <c r="S18" i="3"/>
  <c r="AA18" i="2"/>
  <c r="AA18" i="3"/>
  <c r="U18" i="2"/>
  <c r="U18" i="3"/>
  <c r="AN18" i="2"/>
  <c r="AN18" i="3"/>
  <c r="L18" i="2"/>
  <c r="L18" i="3"/>
  <c r="AM18" i="2"/>
  <c r="AM18" i="3"/>
  <c r="H18" i="2"/>
  <c r="H18" i="3"/>
  <c r="AO18" i="2"/>
  <c r="AO18" i="3"/>
  <c r="P18" i="2"/>
  <c r="P18" i="3"/>
  <c r="BS62" i="7"/>
  <c r="BU62" i="7"/>
  <c r="BV62" i="7"/>
  <c r="BW62" i="7"/>
  <c r="BX62" i="7"/>
  <c r="BY62" i="7"/>
  <c r="CA62" i="7"/>
  <c r="CD62" i="7"/>
  <c r="CB62" i="7"/>
  <c r="CC62" i="7"/>
  <c r="BS23" i="7"/>
  <c r="BT23" i="7"/>
  <c r="BU23" i="7"/>
  <c r="BV23" i="7"/>
  <c r="BW23" i="7"/>
  <c r="BX23" i="7"/>
  <c r="BY23" i="7"/>
  <c r="BZ23" i="7"/>
  <c r="CA23" i="7"/>
  <c r="CB23" i="7"/>
  <c r="CC23" i="7"/>
  <c r="CD23" i="7"/>
  <c r="BS25" i="7"/>
  <c r="BT25" i="7"/>
  <c r="BU25" i="7"/>
  <c r="BV25" i="7"/>
  <c r="BW25" i="7"/>
  <c r="BX25" i="7"/>
  <c r="BY25" i="7"/>
  <c r="BZ25" i="7"/>
  <c r="CA25" i="7"/>
  <c r="CB25" i="7"/>
  <c r="CC25" i="7"/>
  <c r="CD25" i="7"/>
  <c r="BS27" i="7"/>
  <c r="BT27" i="7"/>
  <c r="BU27" i="7"/>
  <c r="BV27" i="7"/>
  <c r="BW27" i="7"/>
  <c r="BX27" i="7"/>
  <c r="BY27" i="7"/>
  <c r="BZ27" i="7"/>
  <c r="CA27" i="7"/>
  <c r="CB27" i="7"/>
  <c r="CC27" i="7"/>
  <c r="CD27" i="7"/>
  <c r="BS28" i="7"/>
  <c r="BT28" i="7"/>
  <c r="BU28" i="7"/>
  <c r="BV28" i="7"/>
  <c r="BW28" i="7"/>
  <c r="BX28" i="7"/>
  <c r="BY28" i="7"/>
  <c r="BZ28" i="7"/>
  <c r="CA28" i="7"/>
  <c r="CB28" i="7"/>
  <c r="CC28" i="7"/>
  <c r="CD28" i="7"/>
  <c r="BS29" i="7"/>
  <c r="BT29" i="7"/>
  <c r="BU29" i="7"/>
  <c r="BV29" i="7"/>
  <c r="BW29" i="7"/>
  <c r="BX29" i="7"/>
  <c r="BY29" i="7"/>
  <c r="BZ29" i="7"/>
  <c r="CA29" i="7"/>
  <c r="CB29" i="7"/>
  <c r="CC29" i="7"/>
  <c r="CD29" i="7"/>
  <c r="BS30" i="7"/>
  <c r="BT30" i="7"/>
  <c r="BU30" i="7"/>
  <c r="BV30" i="7"/>
  <c r="BW30" i="7"/>
  <c r="BX30" i="7"/>
  <c r="BY30" i="7"/>
  <c r="BZ30" i="7"/>
  <c r="CA30" i="7"/>
  <c r="CB30" i="7"/>
  <c r="CC30" i="7"/>
  <c r="CD30" i="7"/>
  <c r="BS24" i="7"/>
  <c r="BS40" i="3" s="1"/>
  <c r="BT24" i="7"/>
  <c r="BT40" i="3" s="1"/>
  <c r="BU24" i="7"/>
  <c r="BU40" i="3" s="1"/>
  <c r="BV31" i="7"/>
  <c r="BW24" i="7"/>
  <c r="BW40" i="3" s="1"/>
  <c r="BX24" i="7"/>
  <c r="BX40" i="3" s="1"/>
  <c r="BY24" i="7"/>
  <c r="BY40" i="3" s="1"/>
  <c r="BZ24" i="7"/>
  <c r="BZ40" i="3" s="1"/>
  <c r="CA24" i="7"/>
  <c r="CA40" i="3" s="1"/>
  <c r="CB24" i="7"/>
  <c r="CB40" i="3" s="1"/>
  <c r="CC24" i="7"/>
  <c r="CC40" i="3" s="1"/>
  <c r="CD24" i="7"/>
  <c r="CD40" i="3" s="1"/>
  <c r="BS26" i="7"/>
  <c r="BT26" i="7"/>
  <c r="BU26" i="7"/>
  <c r="BV26" i="7"/>
  <c r="BW26" i="7"/>
  <c r="BX26" i="7"/>
  <c r="BY26" i="7"/>
  <c r="BZ26" i="7"/>
  <c r="CA26" i="7"/>
  <c r="CB26" i="7"/>
  <c r="CC26" i="7"/>
  <c r="CD26" i="7"/>
  <c r="BS40" i="7"/>
  <c r="BT40" i="7"/>
  <c r="BU40" i="7"/>
  <c r="BV40" i="7"/>
  <c r="BW40" i="7"/>
  <c r="BX40" i="7"/>
  <c r="BY40" i="7"/>
  <c r="BZ40" i="7"/>
  <c r="CA40" i="7"/>
  <c r="CB40" i="7"/>
  <c r="CC40" i="7"/>
  <c r="CD40" i="7"/>
  <c r="CD35" i="3" s="1"/>
  <c r="BS50" i="7"/>
  <c r="BT50" i="7"/>
  <c r="BU50" i="7"/>
  <c r="BV50" i="7"/>
  <c r="BW50" i="7"/>
  <c r="BX50" i="7"/>
  <c r="BY50" i="7"/>
  <c r="BZ50" i="7"/>
  <c r="CA50" i="7"/>
  <c r="CB50" i="7"/>
  <c r="CC50" i="7"/>
  <c r="CD50" i="7"/>
  <c r="BS51" i="7"/>
  <c r="BT51" i="7"/>
  <c r="BU51" i="7"/>
  <c r="BV51" i="7"/>
  <c r="BW51" i="7"/>
  <c r="BX51" i="7"/>
  <c r="BY51" i="7"/>
  <c r="BZ51" i="7"/>
  <c r="CA51" i="7"/>
  <c r="CB51" i="7"/>
  <c r="CC51" i="7"/>
  <c r="CD51" i="7"/>
  <c r="BS54" i="7"/>
  <c r="BT54" i="7"/>
  <c r="BU54" i="7"/>
  <c r="BV54" i="7"/>
  <c r="BW54" i="7"/>
  <c r="BX54" i="7"/>
  <c r="BY54" i="7"/>
  <c r="BZ54" i="7"/>
  <c r="CA54" i="7"/>
  <c r="CB54" i="7"/>
  <c r="CC54" i="7"/>
  <c r="CD54" i="7"/>
  <c r="BS55" i="7"/>
  <c r="BT55" i="7"/>
  <c r="BU55" i="7"/>
  <c r="BV55" i="7"/>
  <c r="BW55" i="7"/>
  <c r="BX55" i="7"/>
  <c r="BY55" i="7"/>
  <c r="BZ55" i="7"/>
  <c r="CA55" i="7"/>
  <c r="CB55" i="7"/>
  <c r="CC55" i="7"/>
  <c r="CD55" i="7"/>
  <c r="BS61" i="7"/>
  <c r="BT61" i="7"/>
  <c r="BU61" i="7"/>
  <c r="BV61" i="7"/>
  <c r="BW61" i="7"/>
  <c r="BX61" i="7"/>
  <c r="BY61" i="7"/>
  <c r="BZ61" i="7"/>
  <c r="CA61" i="7"/>
  <c r="CB61" i="7"/>
  <c r="CC61" i="7"/>
  <c r="CD61" i="7"/>
  <c r="BS52" i="7"/>
  <c r="BT52" i="7"/>
  <c r="BV52" i="7"/>
  <c r="BW52" i="7"/>
  <c r="BX52" i="7"/>
  <c r="BY52" i="7"/>
  <c r="BZ52" i="7"/>
  <c r="CA52" i="7"/>
  <c r="CB52" i="7"/>
  <c r="CC52" i="7"/>
  <c r="CD52" i="7"/>
  <c r="BT62" i="7"/>
  <c r="BS53" i="7"/>
  <c r="BT53" i="7"/>
  <c r="BU53" i="7"/>
  <c r="BV53" i="7"/>
  <c r="BW53" i="7"/>
  <c r="BX53" i="7"/>
  <c r="BY53" i="7"/>
  <c r="BZ71" i="7"/>
  <c r="CA53" i="7"/>
  <c r="CB53" i="7"/>
  <c r="CC53" i="7"/>
  <c r="CD53" i="7"/>
  <c r="BR71" i="7"/>
  <c r="BR52" i="7"/>
  <c r="BR26" i="7"/>
  <c r="BR24" i="7"/>
  <c r="BR40" i="3" s="1"/>
  <c r="BR40" i="7"/>
  <c r="BR61" i="7"/>
  <c r="BR55" i="7"/>
  <c r="BR54" i="7"/>
  <c r="BR51" i="7"/>
  <c r="BR50" i="7"/>
  <c r="BR25" i="7"/>
  <c r="BR27" i="7"/>
  <c r="BR28" i="7"/>
  <c r="BR29" i="7"/>
  <c r="BR30" i="7"/>
  <c r="BR23" i="7"/>
  <c r="CB36" i="2" l="1"/>
  <c r="CB35" i="3"/>
  <c r="BR36" i="2"/>
  <c r="BR35" i="3"/>
  <c r="BR39" i="2"/>
  <c r="BR38" i="3"/>
  <c r="CA36" i="2"/>
  <c r="CA35" i="3"/>
  <c r="BW36" i="2"/>
  <c r="BW35" i="3"/>
  <c r="BS36" i="2"/>
  <c r="BS35" i="3"/>
  <c r="BT36" i="2"/>
  <c r="BT35" i="3"/>
  <c r="BZ39" i="2"/>
  <c r="BZ38" i="3"/>
  <c r="BZ36" i="2"/>
  <c r="BZ35" i="3"/>
  <c r="BV36" i="2"/>
  <c r="BV35" i="3"/>
  <c r="BV35" i="2"/>
  <c r="BV34" i="3"/>
  <c r="CD36" i="2"/>
  <c r="BX36" i="2"/>
  <c r="BX35" i="3"/>
  <c r="CC36" i="2"/>
  <c r="CC35" i="3"/>
  <c r="BY36" i="2"/>
  <c r="BY35" i="3"/>
  <c r="BU36" i="2"/>
  <c r="BU35" i="3"/>
  <c r="BS22" i="7"/>
  <c r="BV34" i="2"/>
  <c r="BR53" i="7"/>
  <c r="BZ53" i="7"/>
  <c r="BR22" i="7"/>
  <c r="BZ63" i="7"/>
  <c r="BR31" i="7"/>
  <c r="BW22" i="7"/>
  <c r="BY71" i="7"/>
  <c r="CA22" i="7"/>
  <c r="BR63" i="7"/>
  <c r="BR62" i="7"/>
  <c r="BR49" i="7" s="1"/>
  <c r="BZ62" i="7"/>
  <c r="BZ49" i="7" s="1"/>
  <c r="CD63" i="7"/>
  <c r="BV63" i="7"/>
  <c r="CD49" i="7"/>
  <c r="BV49" i="7"/>
  <c r="CD22" i="7"/>
  <c r="BZ22" i="7"/>
  <c r="BU52" i="7"/>
  <c r="BU49" i="7" s="1"/>
  <c r="BU63" i="7"/>
  <c r="CC63" i="7"/>
  <c r="CA49" i="7"/>
  <c r="BW49" i="7"/>
  <c r="BS49" i="7"/>
  <c r="CD31" i="7"/>
  <c r="BV24" i="7"/>
  <c r="CD71" i="7"/>
  <c r="BV71" i="7"/>
  <c r="BZ31" i="7"/>
  <c r="CC71" i="7"/>
  <c r="BU71" i="7"/>
  <c r="BY63" i="7"/>
  <c r="CC49" i="7"/>
  <c r="BY49" i="7"/>
  <c r="CC22" i="7"/>
  <c r="BY22" i="7"/>
  <c r="BU22" i="7"/>
  <c r="CB49" i="7"/>
  <c r="BX49" i="7"/>
  <c r="BT49" i="7"/>
  <c r="CB22" i="7"/>
  <c r="BX22" i="7"/>
  <c r="BT22" i="7"/>
  <c r="CC31" i="7"/>
  <c r="BY31" i="7"/>
  <c r="BU31" i="7"/>
  <c r="CB71" i="7"/>
  <c r="BX71" i="7"/>
  <c r="BT71" i="7"/>
  <c r="CB63" i="7"/>
  <c r="BX63" i="7"/>
  <c r="BT63" i="7"/>
  <c r="CB31" i="7"/>
  <c r="BX31" i="7"/>
  <c r="BT31" i="7"/>
  <c r="CA71" i="7"/>
  <c r="BW71" i="7"/>
  <c r="BS71" i="7"/>
  <c r="CA63" i="7"/>
  <c r="BW63" i="7"/>
  <c r="BS63" i="7"/>
  <c r="CA31" i="7"/>
  <c r="BW31" i="7"/>
  <c r="BS31" i="7"/>
  <c r="BS11" i="6"/>
  <c r="BT11" i="6"/>
  <c r="BU11" i="6"/>
  <c r="BV11" i="6"/>
  <c r="BW11" i="6"/>
  <c r="BX11" i="6"/>
  <c r="BX9" i="6" s="1"/>
  <c r="BY11" i="6"/>
  <c r="BZ11" i="6"/>
  <c r="CA11" i="6"/>
  <c r="CB11" i="6"/>
  <c r="CB9" i="6" s="1"/>
  <c r="CC11" i="6"/>
  <c r="BS20" i="6"/>
  <c r="BT20" i="6"/>
  <c r="BU20" i="6"/>
  <c r="BV20" i="6"/>
  <c r="BW20" i="6"/>
  <c r="BX20" i="6"/>
  <c r="BY20" i="6"/>
  <c r="BZ20" i="6"/>
  <c r="CA20" i="6"/>
  <c r="CB20" i="6"/>
  <c r="CC20" i="6"/>
  <c r="BS28" i="6"/>
  <c r="BT28" i="6"/>
  <c r="BU28" i="6"/>
  <c r="BV28" i="6"/>
  <c r="BW28" i="6"/>
  <c r="BX28" i="6"/>
  <c r="BY28" i="6"/>
  <c r="BZ28" i="6"/>
  <c r="CA28" i="6"/>
  <c r="CB28" i="6"/>
  <c r="CC28" i="6"/>
  <c r="BS22" i="5"/>
  <c r="BT22" i="5"/>
  <c r="BU22" i="5"/>
  <c r="BV22" i="5"/>
  <c r="BW22" i="5"/>
  <c r="BX22" i="5"/>
  <c r="BY22" i="5"/>
  <c r="BZ22" i="5"/>
  <c r="CA22" i="5"/>
  <c r="CB22" i="5"/>
  <c r="CC22" i="5"/>
  <c r="BX39" i="2" l="1"/>
  <c r="BX38" i="3"/>
  <c r="BW35" i="2"/>
  <c r="BW34" i="2" s="1"/>
  <c r="BW34" i="3"/>
  <c r="BW33" i="3" s="1"/>
  <c r="BT35" i="2"/>
  <c r="BT34" i="2" s="1"/>
  <c r="BT34" i="3"/>
  <c r="BT33" i="3" s="1"/>
  <c r="CB39" i="2"/>
  <c r="CB38" i="3"/>
  <c r="BU39" i="2"/>
  <c r="BU38" i="3"/>
  <c r="CD39" i="2"/>
  <c r="CD38" i="3"/>
  <c r="BS35" i="2"/>
  <c r="BS34" i="2" s="1"/>
  <c r="BS34" i="3"/>
  <c r="BS33" i="3" s="1"/>
  <c r="CA35" i="2"/>
  <c r="CA34" i="2" s="1"/>
  <c r="CA34" i="3"/>
  <c r="CA33" i="3" s="1"/>
  <c r="BS39" i="2"/>
  <c r="BS38" i="3"/>
  <c r="BX35" i="2"/>
  <c r="BX34" i="2" s="1"/>
  <c r="BX34" i="3"/>
  <c r="BX33" i="3" s="1"/>
  <c r="BU35" i="2"/>
  <c r="BU34" i="2" s="1"/>
  <c r="BU34" i="3"/>
  <c r="BU33" i="3" s="1"/>
  <c r="CC39" i="2"/>
  <c r="CC38" i="3"/>
  <c r="BV22" i="7"/>
  <c r="BV40" i="3"/>
  <c r="BR35" i="2"/>
  <c r="BR34" i="2" s="1"/>
  <c r="BR34" i="3"/>
  <c r="BR33" i="3" s="1"/>
  <c r="BV33" i="3"/>
  <c r="CA39" i="2"/>
  <c r="CA38" i="3"/>
  <c r="CC35" i="2"/>
  <c r="CC34" i="2" s="1"/>
  <c r="CC34" i="3"/>
  <c r="CC33" i="3" s="1"/>
  <c r="BV39" i="2"/>
  <c r="BV38" i="3"/>
  <c r="BY39" i="2"/>
  <c r="BY38" i="3"/>
  <c r="BW39" i="2"/>
  <c r="BW38" i="3"/>
  <c r="CB35" i="2"/>
  <c r="CB34" i="2" s="1"/>
  <c r="CB34" i="3"/>
  <c r="CB33" i="3" s="1"/>
  <c r="BT39" i="2"/>
  <c r="BT38" i="3"/>
  <c r="BY35" i="2"/>
  <c r="BY34" i="2" s="1"/>
  <c r="BY34" i="3"/>
  <c r="BY33" i="3" s="1"/>
  <c r="BZ35" i="2"/>
  <c r="BZ34" i="2" s="1"/>
  <c r="BZ34" i="3"/>
  <c r="BZ33" i="3" s="1"/>
  <c r="CD35" i="2"/>
  <c r="CD34" i="2" s="1"/>
  <c r="CD34" i="3"/>
  <c r="CD33" i="3" s="1"/>
  <c r="BV38" i="2"/>
  <c r="BV37" i="3"/>
  <c r="BV36" i="3" s="1"/>
  <c r="BV39" i="3" s="1"/>
  <c r="BX38" i="2"/>
  <c r="BX37" i="2" s="1"/>
  <c r="BX33" i="2" s="1"/>
  <c r="BX37" i="3"/>
  <c r="BX36" i="3" s="1"/>
  <c r="CD38" i="2"/>
  <c r="CD37" i="2" s="1"/>
  <c r="CD37" i="3"/>
  <c r="CB38" i="2"/>
  <c r="CB37" i="2" s="1"/>
  <c r="CB33" i="2" s="1"/>
  <c r="CB37" i="3"/>
  <c r="CA38" i="2"/>
  <c r="CA37" i="2" s="1"/>
  <c r="CA33" i="2" s="1"/>
  <c r="CA37" i="3"/>
  <c r="CA36" i="3" s="1"/>
  <c r="BY38" i="2"/>
  <c r="BY37" i="2" s="1"/>
  <c r="BY37" i="3"/>
  <c r="BY36" i="3" s="1"/>
  <c r="BY39" i="3" s="1"/>
  <c r="BT38" i="2"/>
  <c r="BT37" i="2" s="1"/>
  <c r="BT33" i="2" s="1"/>
  <c r="BT37" i="3"/>
  <c r="BT36" i="3" s="1"/>
  <c r="BT39" i="3" s="1"/>
  <c r="BS38" i="2"/>
  <c r="BS37" i="2" s="1"/>
  <c r="BS33" i="2" s="1"/>
  <c r="BS37" i="3"/>
  <c r="BS36" i="3" s="1"/>
  <c r="BS39" i="3" s="1"/>
  <c r="CC38" i="2"/>
  <c r="CC37" i="2" s="1"/>
  <c r="CC37" i="3"/>
  <c r="BZ38" i="2"/>
  <c r="BZ37" i="2" s="1"/>
  <c r="BZ33" i="2" s="1"/>
  <c r="BZ37" i="3"/>
  <c r="BZ36" i="3" s="1"/>
  <c r="BZ39" i="3" s="1"/>
  <c r="BW38" i="2"/>
  <c r="BW37" i="3"/>
  <c r="BW36" i="3" s="1"/>
  <c r="BU38" i="2"/>
  <c r="BU37" i="2" s="1"/>
  <c r="BU33" i="2" s="1"/>
  <c r="BU37" i="3"/>
  <c r="BU36" i="3" s="1"/>
  <c r="BU39" i="3" s="1"/>
  <c r="BR38" i="2"/>
  <c r="BR37" i="2" s="1"/>
  <c r="BR37" i="3"/>
  <c r="BR36" i="3" s="1"/>
  <c r="BW37" i="2"/>
  <c r="BW33" i="2" s="1"/>
  <c r="BV9" i="6"/>
  <c r="BV15" i="2" s="1"/>
  <c r="BX15" i="2"/>
  <c r="BX16" i="3"/>
  <c r="CC21" i="2"/>
  <c r="CC21" i="3"/>
  <c r="CA16" i="2"/>
  <c r="CA17" i="3"/>
  <c r="BX21" i="2"/>
  <c r="BX21" i="3"/>
  <c r="BW16" i="2"/>
  <c r="BW17" i="3"/>
  <c r="BV21" i="2"/>
  <c r="BV21" i="3"/>
  <c r="CB19" i="2"/>
  <c r="CB19" i="3"/>
  <c r="BS21" i="2"/>
  <c r="BS21" i="3"/>
  <c r="BY19" i="2"/>
  <c r="BY19" i="3"/>
  <c r="BZ9" i="6"/>
  <c r="BT19" i="2"/>
  <c r="BT19" i="3"/>
  <c r="BR16" i="2"/>
  <c r="BR17" i="3"/>
  <c r="BS16" i="2"/>
  <c r="BS17" i="3"/>
  <c r="BX19" i="2"/>
  <c r="BX19" i="3"/>
  <c r="BY16" i="2"/>
  <c r="BY17" i="3"/>
  <c r="BU16" i="6"/>
  <c r="BX31" i="6"/>
  <c r="BX24" i="6" s="1"/>
  <c r="BU16" i="2"/>
  <c r="BU17" i="3"/>
  <c r="CA19" i="2"/>
  <c r="CA19" i="3"/>
  <c r="BY45" i="6"/>
  <c r="BY38" i="6" s="1"/>
  <c r="BW19" i="2"/>
  <c r="BW19" i="3"/>
  <c r="CC16" i="2"/>
  <c r="CC17" i="3"/>
  <c r="CB15" i="2"/>
  <c r="CB16" i="3"/>
  <c r="BZ16" i="2"/>
  <c r="BZ17" i="3"/>
  <c r="BX16" i="2"/>
  <c r="BX17" i="3"/>
  <c r="CC19" i="2"/>
  <c r="CC19" i="3"/>
  <c r="BU21" i="2"/>
  <c r="BU21" i="3"/>
  <c r="BT21" i="2"/>
  <c r="BT21" i="3"/>
  <c r="BR21" i="2"/>
  <c r="BR21" i="3"/>
  <c r="BX45" i="6"/>
  <c r="BX38" i="6" s="1"/>
  <c r="BV19" i="2"/>
  <c r="BV19" i="3"/>
  <c r="BS19" i="2"/>
  <c r="BS19" i="3"/>
  <c r="BT9" i="6"/>
  <c r="CB21" i="2"/>
  <c r="CB21" i="3"/>
  <c r="CB16" i="2"/>
  <c r="CB17" i="3"/>
  <c r="CA21" i="2"/>
  <c r="CA21" i="3"/>
  <c r="BZ21" i="2"/>
  <c r="BZ21" i="3"/>
  <c r="BY21" i="2"/>
  <c r="BY21" i="3"/>
  <c r="BW21" i="2"/>
  <c r="BW21" i="3"/>
  <c r="BV16" i="2"/>
  <c r="BV17" i="3"/>
  <c r="BW31" i="6"/>
  <c r="BW24" i="6" s="1"/>
  <c r="BV31" i="6"/>
  <c r="BV24" i="6" s="1"/>
  <c r="BT16" i="2"/>
  <c r="BT17" i="3"/>
  <c r="BZ19" i="2"/>
  <c r="BZ19" i="3"/>
  <c r="BU19" i="2"/>
  <c r="BU19" i="3"/>
  <c r="CC12" i="2"/>
  <c r="CC13" i="3"/>
  <c r="BY12" i="2"/>
  <c r="BY13" i="3"/>
  <c r="BX12" i="2"/>
  <c r="BX13" i="3"/>
  <c r="BW12" i="2"/>
  <c r="BW13" i="3"/>
  <c r="CB12" i="2"/>
  <c r="CB13" i="3"/>
  <c r="BV12" i="2"/>
  <c r="BV13" i="3"/>
  <c r="BT12" i="2"/>
  <c r="BT13" i="3"/>
  <c r="BS12" i="2"/>
  <c r="BS13" i="3"/>
  <c r="BZ34" i="5"/>
  <c r="CA12" i="2"/>
  <c r="CA13" i="3"/>
  <c r="BZ12" i="2"/>
  <c r="BZ13" i="3"/>
  <c r="BU12" i="2"/>
  <c r="BU13" i="3"/>
  <c r="BR12" i="2"/>
  <c r="BR13" i="3"/>
  <c r="BV37" i="2"/>
  <c r="BU34" i="5"/>
  <c r="BX21" i="5"/>
  <c r="BU45" i="6"/>
  <c r="BU38" i="6" s="1"/>
  <c r="CC31" i="6"/>
  <c r="CC24" i="6" s="1"/>
  <c r="BT31" i="6"/>
  <c r="BT24" i="6" s="1"/>
  <c r="CC34" i="5"/>
  <c r="BT45" i="6"/>
  <c r="BT38" i="6" s="1"/>
  <c r="BS34" i="5"/>
  <c r="CA31" i="6"/>
  <c r="CA24" i="6" s="1"/>
  <c r="BT21" i="5"/>
  <c r="BY9" i="6"/>
  <c r="BS31" i="6"/>
  <c r="BS24" i="6" s="1"/>
  <c r="CB34" i="5"/>
  <c r="BS21" i="5"/>
  <c r="BX34" i="5"/>
  <c r="BW21" i="5"/>
  <c r="BR33" i="2"/>
  <c r="BS62" i="5"/>
  <c r="BY34" i="5"/>
  <c r="BY9" i="5" s="1"/>
  <c r="BY11" i="3" s="1"/>
  <c r="BW45" i="6"/>
  <c r="BW38" i="6" s="1"/>
  <c r="BW62" i="5"/>
  <c r="BV21" i="5"/>
  <c r="BS16" i="6"/>
  <c r="BU9" i="6"/>
  <c r="CB45" i="6"/>
  <c r="CB38" i="6" s="1"/>
  <c r="BZ16" i="6"/>
  <c r="BS45" i="6"/>
  <c r="BS38" i="6" s="1"/>
  <c r="CA16" i="6"/>
  <c r="BZ45" i="6"/>
  <c r="BX16" i="6"/>
  <c r="BW16" i="6"/>
  <c r="CC45" i="6"/>
  <c r="CC38" i="6" s="1"/>
  <c r="CB16" i="6"/>
  <c r="CB21" i="5"/>
  <c r="CA21" i="5"/>
  <c r="BV16" i="6"/>
  <c r="BZ21" i="5"/>
  <c r="BZ31" i="6"/>
  <c r="BZ24" i="6" s="1"/>
  <c r="BV34" i="5"/>
  <c r="BU62" i="5"/>
  <c r="CB62" i="5"/>
  <c r="BT34" i="5"/>
  <c r="CC16" i="6"/>
  <c r="BT16" i="6"/>
  <c r="BY21" i="5"/>
  <c r="CC21" i="5"/>
  <c r="BU31" i="6"/>
  <c r="BU24" i="6" s="1"/>
  <c r="BY62" i="5"/>
  <c r="BY31" i="6"/>
  <c r="BY24" i="6" s="1"/>
  <c r="BX62" i="5"/>
  <c r="CA34" i="5"/>
  <c r="BW9" i="6"/>
  <c r="BY16" i="6"/>
  <c r="BU21" i="5"/>
  <c r="BV62" i="5"/>
  <c r="CA62" i="5"/>
  <c r="CC62" i="5"/>
  <c r="BT62" i="5"/>
  <c r="CA45" i="6"/>
  <c r="CA38" i="6" s="1"/>
  <c r="CB31" i="6"/>
  <c r="CB24" i="6" s="1"/>
  <c r="BZ62" i="5"/>
  <c r="CC9" i="6"/>
  <c r="CA9" i="6"/>
  <c r="BV45" i="6"/>
  <c r="BV38" i="6" s="1"/>
  <c r="BW34" i="5"/>
  <c r="BS9" i="6"/>
  <c r="BR62" i="5"/>
  <c r="CD11" i="2"/>
  <c r="BR39" i="3" l="1"/>
  <c r="BW39" i="3"/>
  <c r="CC36" i="3"/>
  <c r="CC39" i="3" s="1"/>
  <c r="CA39" i="3"/>
  <c r="CD36" i="3"/>
  <c r="CD39" i="3" s="1"/>
  <c r="BZ9" i="5"/>
  <c r="BS9" i="5"/>
  <c r="CC33" i="2"/>
  <c r="CD33" i="2"/>
  <c r="BX9" i="5"/>
  <c r="CB36" i="3"/>
  <c r="CB39" i="3" s="1"/>
  <c r="BX39" i="3"/>
  <c r="BU9" i="5"/>
  <c r="CC9" i="5"/>
  <c r="BV9" i="5"/>
  <c r="BV11" i="3" s="1"/>
  <c r="BV16" i="3"/>
  <c r="BV20" i="2"/>
  <c r="BV20" i="3"/>
  <c r="BT20" i="2"/>
  <c r="BT20" i="3"/>
  <c r="BX20" i="2"/>
  <c r="BX20" i="3"/>
  <c r="BW20" i="2"/>
  <c r="BW20" i="3"/>
  <c r="BY20" i="2"/>
  <c r="BY20" i="3"/>
  <c r="CD21" i="2"/>
  <c r="CD21" i="3"/>
  <c r="CB22" i="2"/>
  <c r="CB22" i="3"/>
  <c r="BW15" i="2"/>
  <c r="BW16" i="3"/>
  <c r="BX18" i="2"/>
  <c r="BX18" i="3"/>
  <c r="BX22" i="2"/>
  <c r="BX22" i="3"/>
  <c r="BV22" i="2"/>
  <c r="BV22" i="3"/>
  <c r="BU15" i="2"/>
  <c r="BU16" i="3"/>
  <c r="CB18" i="2"/>
  <c r="CB18" i="3"/>
  <c r="CC22" i="2"/>
  <c r="CC22" i="3"/>
  <c r="BW18" i="2"/>
  <c r="BW18" i="3"/>
  <c r="BU20" i="2"/>
  <c r="BU20" i="3"/>
  <c r="BU22" i="2"/>
  <c r="BU22" i="3"/>
  <c r="BU18" i="2"/>
  <c r="BU18" i="3"/>
  <c r="CA22" i="2"/>
  <c r="CA22" i="3"/>
  <c r="BY22" i="2"/>
  <c r="BY22" i="3"/>
  <c r="CC20" i="2"/>
  <c r="CC20" i="3"/>
  <c r="BS20" i="2"/>
  <c r="BS20" i="3"/>
  <c r="BT18" i="2"/>
  <c r="BT18" i="3"/>
  <c r="CC15" i="2"/>
  <c r="CC16" i="3"/>
  <c r="BS18" i="2"/>
  <c r="BS18" i="3"/>
  <c r="BW22" i="2"/>
  <c r="BW22" i="3"/>
  <c r="BV18" i="2"/>
  <c r="BV14" i="2" s="1"/>
  <c r="BV42" i="2" s="1"/>
  <c r="BV18" i="3"/>
  <c r="CD16" i="2"/>
  <c r="CD17" i="3"/>
  <c r="BS15" i="2"/>
  <c r="BS16" i="3"/>
  <c r="BZ18" i="2"/>
  <c r="BZ18" i="3"/>
  <c r="CA15" i="2"/>
  <c r="CA16" i="3"/>
  <c r="BY15" i="2"/>
  <c r="BY16" i="3"/>
  <c r="BZ20" i="2"/>
  <c r="BZ20" i="3"/>
  <c r="BT22" i="2"/>
  <c r="BT22" i="3"/>
  <c r="BT15" i="2"/>
  <c r="BT16" i="3"/>
  <c r="CA18" i="2"/>
  <c r="CA18" i="3"/>
  <c r="BS22" i="2"/>
  <c r="BS22" i="3"/>
  <c r="CC18" i="2"/>
  <c r="CC18" i="3"/>
  <c r="CB20" i="2"/>
  <c r="CB20" i="3"/>
  <c r="CB15" i="3" s="1"/>
  <c r="CB30" i="3" s="1"/>
  <c r="CA20" i="2"/>
  <c r="CA20" i="3"/>
  <c r="BY18" i="2"/>
  <c r="BY18" i="3"/>
  <c r="BZ15" i="2"/>
  <c r="BZ16" i="3"/>
  <c r="BS10" i="2"/>
  <c r="BS11" i="3"/>
  <c r="BU10" i="2"/>
  <c r="BU11" i="3"/>
  <c r="BS13" i="2"/>
  <c r="BS14" i="3"/>
  <c r="BX13" i="2"/>
  <c r="BX14" i="3"/>
  <c r="CD12" i="2"/>
  <c r="CD13" i="3"/>
  <c r="BU13" i="2"/>
  <c r="BU9" i="2" s="1"/>
  <c r="BU14" i="3"/>
  <c r="BZ10" i="2"/>
  <c r="BZ11" i="3"/>
  <c r="CB9" i="5"/>
  <c r="CB8" i="5" s="1"/>
  <c r="BZ13" i="2"/>
  <c r="BZ14" i="3"/>
  <c r="BW13" i="2"/>
  <c r="BW14" i="3"/>
  <c r="CC10" i="2"/>
  <c r="CC11" i="3"/>
  <c r="BT13" i="2"/>
  <c r="BT14" i="3"/>
  <c r="BR13" i="2"/>
  <c r="BR14" i="3"/>
  <c r="BX10" i="2"/>
  <c r="BX11" i="3"/>
  <c r="BY13" i="2"/>
  <c r="BY14" i="3"/>
  <c r="BY10" i="3" s="1"/>
  <c r="BW9" i="5"/>
  <c r="BW11" i="3" s="1"/>
  <c r="CB13" i="2"/>
  <c r="CB14" i="3"/>
  <c r="CC13" i="2"/>
  <c r="CC14" i="3"/>
  <c r="CA13" i="2"/>
  <c r="CA14" i="3"/>
  <c r="BV13" i="2"/>
  <c r="BV14" i="3"/>
  <c r="BV10" i="3" s="1"/>
  <c r="BV8" i="5"/>
  <c r="BV10" i="2"/>
  <c r="BS8" i="5"/>
  <c r="CA9" i="5"/>
  <c r="BY33" i="2"/>
  <c r="BY8" i="5"/>
  <c r="BY10" i="2"/>
  <c r="BT9" i="5"/>
  <c r="BT8" i="5" s="1"/>
  <c r="BV33" i="2"/>
  <c r="BZ8" i="5"/>
  <c r="BU8" i="5"/>
  <c r="CC8" i="5"/>
  <c r="BX8" i="5"/>
  <c r="J8" i="13"/>
  <c r="CD62" i="5"/>
  <c r="CD34" i="5"/>
  <c r="BY14" i="2" l="1"/>
  <c r="BW14" i="2"/>
  <c r="BW42" i="2" s="1"/>
  <c r="BW15" i="3"/>
  <c r="BW30" i="3" s="1"/>
  <c r="BT15" i="3"/>
  <c r="BT30" i="3" s="1"/>
  <c r="BS15" i="3"/>
  <c r="BS30" i="3" s="1"/>
  <c r="BS14" i="2"/>
  <c r="BY9" i="2"/>
  <c r="BW10" i="2"/>
  <c r="BW8" i="5"/>
  <c r="BV15" i="3"/>
  <c r="BV30" i="3" s="1"/>
  <c r="BX15" i="3"/>
  <c r="BX30" i="3" s="1"/>
  <c r="CA14" i="2"/>
  <c r="CA42" i="2" s="1"/>
  <c r="CC14" i="2"/>
  <c r="BX14" i="2"/>
  <c r="BX42" i="2" s="1"/>
  <c r="CB14" i="2"/>
  <c r="CB42" i="2" s="1"/>
  <c r="BU14" i="2"/>
  <c r="BU42" i="2" s="1"/>
  <c r="BT14" i="2"/>
  <c r="BT42" i="2" s="1"/>
  <c r="BY23" i="2"/>
  <c r="BU15" i="3"/>
  <c r="BU30" i="3" s="1"/>
  <c r="CC15" i="3"/>
  <c r="CC30" i="3" s="1"/>
  <c r="BY15" i="3"/>
  <c r="BY30" i="3" s="1"/>
  <c r="CA15" i="3"/>
  <c r="CA30" i="3" s="1"/>
  <c r="BW10" i="3"/>
  <c r="BW23" i="3" s="1"/>
  <c r="BV23" i="3"/>
  <c r="BV31" i="3"/>
  <c r="BY23" i="3"/>
  <c r="BZ10" i="3"/>
  <c r="CA10" i="2"/>
  <c r="CA9" i="2" s="1"/>
  <c r="CA11" i="3"/>
  <c r="CA10" i="3" s="1"/>
  <c r="BX10" i="3"/>
  <c r="BX9" i="2"/>
  <c r="BW9" i="2"/>
  <c r="BW23" i="2" s="1"/>
  <c r="CB10" i="2"/>
  <c r="CB9" i="2" s="1"/>
  <c r="CB11" i="3"/>
  <c r="CB10" i="3" s="1"/>
  <c r="BU10" i="3"/>
  <c r="BS9" i="2"/>
  <c r="BS23" i="2" s="1"/>
  <c r="BZ9" i="2"/>
  <c r="CD13" i="2"/>
  <c r="CD14" i="3"/>
  <c r="BV9" i="2"/>
  <c r="BV23" i="2" s="1"/>
  <c r="CC10" i="3"/>
  <c r="BS10" i="3"/>
  <c r="BT10" i="2"/>
  <c r="BT9" i="2" s="1"/>
  <c r="BT23" i="2" s="1"/>
  <c r="BT11" i="3"/>
  <c r="BT10" i="3" s="1"/>
  <c r="CC9" i="2"/>
  <c r="CA8" i="5"/>
  <c r="BS42" i="2"/>
  <c r="BY42" i="2"/>
  <c r="BY31" i="3" l="1"/>
  <c r="CA23" i="2"/>
  <c r="BY43" i="3"/>
  <c r="BY41" i="3"/>
  <c r="BV43" i="3"/>
  <c r="BV41" i="3"/>
  <c r="CC23" i="2"/>
  <c r="CC42" i="2"/>
  <c r="BX23" i="2"/>
  <c r="CB23" i="2"/>
  <c r="BU23" i="2"/>
  <c r="BW31" i="3"/>
  <c r="CB23" i="3"/>
  <c r="CB31" i="3"/>
  <c r="BU31" i="3"/>
  <c r="BU23" i="3"/>
  <c r="BX31" i="3"/>
  <c r="BX23" i="3"/>
  <c r="CA23" i="3"/>
  <c r="CA31" i="3"/>
  <c r="BT23" i="3"/>
  <c r="BT31" i="3"/>
  <c r="BS23" i="3"/>
  <c r="BS31" i="3"/>
  <c r="CC23" i="3"/>
  <c r="CC31" i="3"/>
  <c r="CB43" i="3" l="1"/>
  <c r="CB41" i="3"/>
  <c r="CA43" i="3"/>
  <c r="CA41" i="3"/>
  <c r="BW43" i="3"/>
  <c r="BW41" i="3"/>
  <c r="CC43" i="3"/>
  <c r="CC41" i="3"/>
  <c r="BT43" i="3"/>
  <c r="BT41" i="3"/>
  <c r="BX43" i="3"/>
  <c r="BX41" i="3"/>
  <c r="BU43" i="3"/>
  <c r="BU41" i="3"/>
  <c r="BS43" i="3"/>
  <c r="BS41" i="3"/>
  <c r="BQ14" i="3" l="1"/>
  <c r="BE13" i="2" l="1"/>
  <c r="BE14" i="3"/>
  <c r="BF13" i="2"/>
  <c r="BF14" i="3"/>
  <c r="BJ13" i="2"/>
  <c r="BJ14" i="3"/>
  <c r="BK13" i="2"/>
  <c r="BK14" i="3"/>
  <c r="BM13" i="2"/>
  <c r="BM14" i="3"/>
  <c r="BN13" i="2"/>
  <c r="BN14" i="3"/>
  <c r="BO13" i="2"/>
  <c r="BO14" i="3"/>
  <c r="BG13" i="2"/>
  <c r="BG14" i="3"/>
  <c r="BH13" i="2"/>
  <c r="BH14" i="3"/>
  <c r="BI13" i="2"/>
  <c r="BI14" i="3"/>
  <c r="BL13" i="2"/>
  <c r="BL14" i="3"/>
  <c r="BP13" i="2"/>
  <c r="BP14" i="3"/>
  <c r="BD14" i="3"/>
  <c r="BB13" i="2" l="1"/>
  <c r="BB14" i="3"/>
  <c r="BC13" i="2"/>
  <c r="BC14" i="3"/>
  <c r="AR13" i="2" l="1"/>
  <c r="AR14" i="3"/>
  <c r="AT13" i="2"/>
  <c r="AT14" i="3"/>
  <c r="AS13" i="2"/>
  <c r="AS14" i="3"/>
  <c r="AU13" i="2"/>
  <c r="AU14" i="3"/>
  <c r="AW13" i="2"/>
  <c r="AW14" i="3"/>
  <c r="AV13" i="2"/>
  <c r="AV14" i="3"/>
  <c r="AX13" i="2"/>
  <c r="AX14" i="3"/>
  <c r="AZ13" i="2"/>
  <c r="AZ14" i="3"/>
  <c r="AY13" i="2"/>
  <c r="AY14" i="3"/>
  <c r="BA13" i="2"/>
  <c r="BA14" i="3"/>
  <c r="AQ14" i="3"/>
  <c r="AK13" i="2" l="1"/>
  <c r="AK14" i="3"/>
  <c r="AM13" i="2"/>
  <c r="AM14" i="3"/>
  <c r="AL13" i="2"/>
  <c r="AL14" i="3"/>
  <c r="AN13" i="2"/>
  <c r="AN14" i="3"/>
  <c r="AP13" i="2"/>
  <c r="AP14" i="3"/>
  <c r="AO13" i="2"/>
  <c r="AO14" i="3"/>
  <c r="AF13" i="2"/>
  <c r="AF14" i="3"/>
  <c r="AE13" i="2"/>
  <c r="AE14" i="3"/>
  <c r="AG13" i="2"/>
  <c r="AG14" i="3"/>
  <c r="AH13" i="2"/>
  <c r="AH14" i="3"/>
  <c r="AJ13" i="2"/>
  <c r="AJ14" i="3"/>
  <c r="AI13" i="2"/>
  <c r="AI14" i="3"/>
  <c r="BQ13" i="3"/>
  <c r="BD13" i="3"/>
  <c r="AU12" i="2" l="1"/>
  <c r="AU13" i="3"/>
  <c r="AT12" i="2"/>
  <c r="AT13" i="3"/>
  <c r="BP12" i="2"/>
  <c r="BP13" i="3"/>
  <c r="BO12" i="2"/>
  <c r="BO13" i="3"/>
  <c r="BM12" i="2"/>
  <c r="BM13" i="3"/>
  <c r="BL12" i="2"/>
  <c r="BL13" i="3"/>
  <c r="BK12" i="2"/>
  <c r="BK13" i="3"/>
  <c r="BJ12" i="2"/>
  <c r="BJ13" i="3"/>
  <c r="BC12" i="2"/>
  <c r="BC13" i="3"/>
  <c r="BH12" i="2"/>
  <c r="BH13" i="3"/>
  <c r="BA12" i="2"/>
  <c r="BA13" i="3"/>
  <c r="AZ12" i="2"/>
  <c r="AZ13" i="3"/>
  <c r="AX12" i="2"/>
  <c r="AX13" i="3"/>
  <c r="BE12" i="2"/>
  <c r="BE13" i="3"/>
  <c r="BN12" i="2"/>
  <c r="BN13" i="3"/>
  <c r="AW12" i="2"/>
  <c r="AW13" i="3"/>
  <c r="AS12" i="2"/>
  <c r="AS13" i="3"/>
  <c r="AR12" i="2"/>
  <c r="AR13" i="3"/>
  <c r="BI12" i="2"/>
  <c r="BI13" i="3"/>
  <c r="BB12" i="2"/>
  <c r="BB13" i="3"/>
  <c r="BG12" i="2"/>
  <c r="BG13" i="3"/>
  <c r="BF12" i="2"/>
  <c r="BF13" i="3"/>
  <c r="AY12" i="2"/>
  <c r="AY13" i="3"/>
  <c r="AV12" i="2"/>
  <c r="AV13" i="3"/>
  <c r="AQ13" i="3"/>
  <c r="AE22" i="5"/>
  <c r="AF22" i="5"/>
  <c r="AG22" i="5"/>
  <c r="AH22" i="5"/>
  <c r="AI22" i="5"/>
  <c r="AJ22" i="5"/>
  <c r="AK22" i="5"/>
  <c r="AL22" i="5"/>
  <c r="AM22" i="5"/>
  <c r="AN22" i="5"/>
  <c r="AO22" i="5"/>
  <c r="AP22" i="5"/>
  <c r="AQ22" i="5"/>
  <c r="AQ21" i="5" s="1"/>
  <c r="AD14" i="3"/>
  <c r="AD13" i="3"/>
  <c r="R22" i="5"/>
  <c r="S22" i="5"/>
  <c r="T22" i="5"/>
  <c r="U22" i="5"/>
  <c r="V22" i="5"/>
  <c r="W22" i="5"/>
  <c r="X22" i="5"/>
  <c r="Y22" i="5"/>
  <c r="Z22" i="5"/>
  <c r="AA22" i="5"/>
  <c r="AB22" i="5"/>
  <c r="AC22" i="5"/>
  <c r="AD22" i="5"/>
  <c r="E22" i="5"/>
  <c r="F22" i="5"/>
  <c r="G22" i="5"/>
  <c r="H22" i="5"/>
  <c r="I22" i="5"/>
  <c r="J22" i="5"/>
  <c r="K22" i="5"/>
  <c r="L22" i="5"/>
  <c r="M22" i="5"/>
  <c r="N22" i="5"/>
  <c r="O22" i="5"/>
  <c r="P22" i="5"/>
  <c r="Q22" i="5"/>
  <c r="AR34" i="5"/>
  <c r="AS34" i="5"/>
  <c r="AT34" i="5"/>
  <c r="AU34" i="5"/>
  <c r="AV34" i="5"/>
  <c r="AW34" i="5"/>
  <c r="AX34" i="5"/>
  <c r="AY34" i="5"/>
  <c r="AZ34" i="5"/>
  <c r="BA34" i="5"/>
  <c r="BB34" i="5"/>
  <c r="BC34" i="5"/>
  <c r="BE34" i="5"/>
  <c r="BF34" i="5"/>
  <c r="BG34" i="5"/>
  <c r="BH34" i="5"/>
  <c r="BI34" i="5"/>
  <c r="BJ34" i="5"/>
  <c r="BK34" i="5"/>
  <c r="BL34" i="5"/>
  <c r="BM34" i="5"/>
  <c r="BN34" i="5"/>
  <c r="BO34" i="5"/>
  <c r="BP34" i="5"/>
  <c r="BR34" i="5"/>
  <c r="AR22" i="5"/>
  <c r="AR21" i="5" s="1"/>
  <c r="AS22" i="5"/>
  <c r="AS21" i="5" s="1"/>
  <c r="AT22" i="5"/>
  <c r="AT21" i="5" s="1"/>
  <c r="AU22" i="5"/>
  <c r="AU21" i="5" s="1"/>
  <c r="AV22" i="5"/>
  <c r="AV21" i="5" s="1"/>
  <c r="AW22" i="5"/>
  <c r="AW21" i="5" s="1"/>
  <c r="AX22" i="5"/>
  <c r="AX21" i="5" s="1"/>
  <c r="AY22" i="5"/>
  <c r="AY21" i="5" s="1"/>
  <c r="AZ22" i="5"/>
  <c r="AZ21" i="5" s="1"/>
  <c r="BA22" i="5"/>
  <c r="BA21" i="5" s="1"/>
  <c r="BB22" i="5"/>
  <c r="BB21" i="5" s="1"/>
  <c r="BC22" i="5"/>
  <c r="BC21" i="5" s="1"/>
  <c r="BE22" i="5"/>
  <c r="BE21" i="5" s="1"/>
  <c r="BF22" i="5"/>
  <c r="BF21" i="5" s="1"/>
  <c r="BG22" i="5"/>
  <c r="BG21" i="5" s="1"/>
  <c r="BH22" i="5"/>
  <c r="BH21" i="5" s="1"/>
  <c r="BI22" i="5"/>
  <c r="BI21" i="5" s="1"/>
  <c r="BJ22" i="5"/>
  <c r="BJ21" i="5" s="1"/>
  <c r="BK22" i="5"/>
  <c r="BK21" i="5" s="1"/>
  <c r="BL22" i="5"/>
  <c r="BL21" i="5" s="1"/>
  <c r="BM22" i="5"/>
  <c r="BM21" i="5" s="1"/>
  <c r="BN22" i="5"/>
  <c r="BN21" i="5" s="1"/>
  <c r="BO22" i="5"/>
  <c r="BO21" i="5" s="1"/>
  <c r="BP22" i="5"/>
  <c r="BP21" i="5" s="1"/>
  <c r="BR22" i="5"/>
  <c r="BR21" i="5" s="1"/>
  <c r="CD22" i="5"/>
  <c r="BR9" i="7"/>
  <c r="BR26" i="2" s="1"/>
  <c r="BS9" i="7"/>
  <c r="BS26" i="2" s="1"/>
  <c r="BT9" i="7"/>
  <c r="BT26" i="2" s="1"/>
  <c r="BU9" i="7"/>
  <c r="BU26" i="2" s="1"/>
  <c r="BV9" i="7"/>
  <c r="BV26" i="2" s="1"/>
  <c r="BW9" i="7"/>
  <c r="BW26" i="2" s="1"/>
  <c r="BX9" i="7"/>
  <c r="BX26" i="2" s="1"/>
  <c r="BY9" i="7"/>
  <c r="BY26" i="2" s="1"/>
  <c r="BZ9" i="7"/>
  <c r="BZ26" i="2" s="1"/>
  <c r="CA9" i="7"/>
  <c r="CA26" i="2" s="1"/>
  <c r="CB9" i="7"/>
  <c r="CB26" i="2" s="1"/>
  <c r="CD9" i="7"/>
  <c r="CD26" i="2" s="1"/>
  <c r="BE9" i="7"/>
  <c r="BE26" i="2" s="1"/>
  <c r="BF9" i="7"/>
  <c r="BF26" i="2" s="1"/>
  <c r="BG9" i="7"/>
  <c r="BG26" i="2" s="1"/>
  <c r="BH9" i="7"/>
  <c r="BH26" i="2" s="1"/>
  <c r="BI9" i="7"/>
  <c r="BI26" i="2" s="1"/>
  <c r="BJ9" i="7"/>
  <c r="BJ26" i="2" s="1"/>
  <c r="BK9" i="7"/>
  <c r="BK26" i="2" s="1"/>
  <c r="BL9" i="7"/>
  <c r="BL26" i="2" s="1"/>
  <c r="BM9" i="7"/>
  <c r="BM26" i="2" s="1"/>
  <c r="BN9" i="7"/>
  <c r="BN26" i="2" s="1"/>
  <c r="BO9" i="7"/>
  <c r="BO26" i="2" s="1"/>
  <c r="BP9" i="7"/>
  <c r="BP26" i="2" s="1"/>
  <c r="BQ9" i="7"/>
  <c r="AR9" i="7"/>
  <c r="AR26" i="2" s="1"/>
  <c r="AS9" i="7"/>
  <c r="AS26" i="2" s="1"/>
  <c r="AT9" i="7"/>
  <c r="AT26" i="2" s="1"/>
  <c r="AU9" i="7"/>
  <c r="AU26" i="2" s="1"/>
  <c r="AV9" i="7"/>
  <c r="AV26" i="2" s="1"/>
  <c r="AW9" i="7"/>
  <c r="AW26" i="2" s="1"/>
  <c r="AX9" i="7"/>
  <c r="AX26" i="2" s="1"/>
  <c r="AY9" i="7"/>
  <c r="AY26" i="2" s="1"/>
  <c r="AZ9" i="7"/>
  <c r="AZ26" i="2" s="1"/>
  <c r="BA9" i="7"/>
  <c r="BA26" i="2" s="1"/>
  <c r="BB9" i="7"/>
  <c r="BB26" i="2" s="1"/>
  <c r="BC9" i="7"/>
  <c r="BC26" i="2" s="1"/>
  <c r="BD9" i="7"/>
  <c r="AE9" i="7"/>
  <c r="AE26" i="2" s="1"/>
  <c r="AF9" i="7"/>
  <c r="AF26" i="2" s="1"/>
  <c r="AG9" i="7"/>
  <c r="AG26" i="2" s="1"/>
  <c r="AH9" i="7"/>
  <c r="AH26" i="2" s="1"/>
  <c r="AI9" i="7"/>
  <c r="AI26" i="2" s="1"/>
  <c r="AJ9" i="7"/>
  <c r="AJ26" i="2" s="1"/>
  <c r="AK9" i="7"/>
  <c r="AK26" i="2" s="1"/>
  <c r="AL9" i="7"/>
  <c r="AL26" i="2" s="1"/>
  <c r="AM9" i="7"/>
  <c r="AM26" i="2" s="1"/>
  <c r="AN9" i="7"/>
  <c r="AN26" i="2" s="1"/>
  <c r="AO9" i="7"/>
  <c r="AO26" i="2" s="1"/>
  <c r="AP9" i="7"/>
  <c r="AP26" i="2" s="1"/>
  <c r="AQ9" i="7"/>
  <c r="R9" i="7"/>
  <c r="R26" i="2" s="1"/>
  <c r="S9" i="7"/>
  <c r="S26" i="2" s="1"/>
  <c r="T9" i="7"/>
  <c r="T26" i="2" s="1"/>
  <c r="U9" i="7"/>
  <c r="U26" i="2" s="1"/>
  <c r="V9" i="7"/>
  <c r="V26" i="2" s="1"/>
  <c r="W9" i="7"/>
  <c r="W26" i="2" s="1"/>
  <c r="X9" i="7"/>
  <c r="X26" i="2" s="1"/>
  <c r="Y9" i="7"/>
  <c r="Y26" i="2" s="1"/>
  <c r="Z9" i="7"/>
  <c r="Z26" i="2" s="1"/>
  <c r="AA9" i="7"/>
  <c r="AA26" i="2" s="1"/>
  <c r="AB9" i="7"/>
  <c r="AB26" i="2" s="1"/>
  <c r="AC9" i="7"/>
  <c r="AC26" i="2" s="1"/>
  <c r="AD9" i="7"/>
  <c r="E9" i="7"/>
  <c r="E26" i="2" s="1"/>
  <c r="F9" i="7"/>
  <c r="F26" i="2" s="1"/>
  <c r="G9" i="7"/>
  <c r="G26" i="2" s="1"/>
  <c r="H9" i="7"/>
  <c r="H26" i="2" s="1"/>
  <c r="I9" i="7"/>
  <c r="I26" i="2" s="1"/>
  <c r="J9" i="7"/>
  <c r="J26" i="2" s="1"/>
  <c r="K9" i="7"/>
  <c r="K26" i="2" s="1"/>
  <c r="L9" i="7"/>
  <c r="L26" i="2" s="1"/>
  <c r="M9" i="7"/>
  <c r="M26" i="2" s="1"/>
  <c r="N9" i="7"/>
  <c r="N26" i="2" s="1"/>
  <c r="O9" i="7"/>
  <c r="O26" i="2" s="1"/>
  <c r="P9" i="7"/>
  <c r="P26" i="2" s="1"/>
  <c r="CC9" i="7"/>
  <c r="CC26" i="2" s="1"/>
  <c r="Q9" i="7"/>
  <c r="BR11" i="6"/>
  <c r="BR28" i="6"/>
  <c r="BR31" i="6"/>
  <c r="CD11" i="6"/>
  <c r="BO28" i="6"/>
  <c r="BP28" i="6"/>
  <c r="BO20" i="6"/>
  <c r="BP20" i="6"/>
  <c r="BO11" i="6"/>
  <c r="BP11" i="6"/>
  <c r="CD28" i="6"/>
  <c r="CD20" i="6"/>
  <c r="BR20" i="6"/>
  <c r="BR16" i="6"/>
  <c r="BQ21" i="3"/>
  <c r="BP21" i="2" l="1"/>
  <c r="BP21" i="3"/>
  <c r="BM21" i="2"/>
  <c r="BM21" i="3"/>
  <c r="BP19" i="2"/>
  <c r="BP19" i="3"/>
  <c r="BO21" i="2"/>
  <c r="BO21" i="3"/>
  <c r="BI21" i="2"/>
  <c r="BI21" i="3"/>
  <c r="BL21" i="2"/>
  <c r="BL21" i="3"/>
  <c r="BR18" i="2"/>
  <c r="BR18" i="3"/>
  <c r="BK21" i="2"/>
  <c r="BK21" i="3"/>
  <c r="BG21" i="2"/>
  <c r="BG21" i="3"/>
  <c r="BO19" i="2"/>
  <c r="BO19" i="3"/>
  <c r="BQ17" i="3"/>
  <c r="BN21" i="2"/>
  <c r="BN21" i="3"/>
  <c r="BJ21" i="2"/>
  <c r="BJ21" i="3"/>
  <c r="BR19" i="2"/>
  <c r="BR19" i="3"/>
  <c r="BO31" i="6"/>
  <c r="BH21" i="2"/>
  <c r="BH21" i="3"/>
  <c r="CD19" i="2"/>
  <c r="CD19" i="3"/>
  <c r="BF21" i="2"/>
  <c r="BF21" i="3"/>
  <c r="BE21" i="2"/>
  <c r="BE21" i="3"/>
  <c r="U21" i="5"/>
  <c r="S13" i="2"/>
  <c r="S14" i="3"/>
  <c r="AI12" i="2"/>
  <c r="AI13" i="3"/>
  <c r="P12" i="2"/>
  <c r="P13" i="3"/>
  <c r="R13" i="2"/>
  <c r="R14" i="3"/>
  <c r="AH12" i="2"/>
  <c r="AH13" i="3"/>
  <c r="O12" i="2"/>
  <c r="O13" i="3"/>
  <c r="AC12" i="2"/>
  <c r="AC13" i="3"/>
  <c r="AG12" i="2"/>
  <c r="AG13" i="3"/>
  <c r="N12" i="2"/>
  <c r="N13" i="3"/>
  <c r="AB12" i="2"/>
  <c r="AB13" i="3"/>
  <c r="AF12" i="2"/>
  <c r="AF13" i="3"/>
  <c r="M12" i="2"/>
  <c r="M13" i="3"/>
  <c r="AA12" i="2"/>
  <c r="AA13" i="3"/>
  <c r="AE12" i="2"/>
  <c r="AE13" i="3"/>
  <c r="L12" i="2"/>
  <c r="L13" i="3"/>
  <c r="Z12" i="2"/>
  <c r="Z13" i="3"/>
  <c r="K12" i="2"/>
  <c r="K13" i="3"/>
  <c r="Y12" i="2"/>
  <c r="Y13" i="3"/>
  <c r="F13" i="2"/>
  <c r="F14" i="3"/>
  <c r="J12" i="2"/>
  <c r="J13" i="3"/>
  <c r="I12" i="2"/>
  <c r="I13" i="3"/>
  <c r="N13" i="2"/>
  <c r="N14" i="3"/>
  <c r="T12" i="2"/>
  <c r="T13" i="3"/>
  <c r="S12" i="2"/>
  <c r="S13" i="3"/>
  <c r="AI34" i="5"/>
  <c r="AJ12" i="2"/>
  <c r="AJ13" i="3"/>
  <c r="E13" i="2"/>
  <c r="E14" i="3"/>
  <c r="X12" i="2"/>
  <c r="X13" i="3"/>
  <c r="W12" i="2"/>
  <c r="W13" i="3"/>
  <c r="P13" i="2"/>
  <c r="P14" i="3"/>
  <c r="O13" i="2"/>
  <c r="O14" i="3"/>
  <c r="U12" i="2"/>
  <c r="U13" i="3"/>
  <c r="E12" i="2"/>
  <c r="E13" i="3"/>
  <c r="L13" i="2"/>
  <c r="L14" i="3"/>
  <c r="Z13" i="2"/>
  <c r="Z14" i="3"/>
  <c r="J13" i="2"/>
  <c r="J14" i="3"/>
  <c r="AN12" i="2"/>
  <c r="AN13" i="3"/>
  <c r="I13" i="2"/>
  <c r="I14" i="3"/>
  <c r="W13" i="2"/>
  <c r="W14" i="3"/>
  <c r="AG34" i="5"/>
  <c r="AM12" i="2"/>
  <c r="AM13" i="3"/>
  <c r="H12" i="2"/>
  <c r="H13" i="3"/>
  <c r="G12" i="2"/>
  <c r="G13" i="3"/>
  <c r="AC13" i="2"/>
  <c r="AC14" i="3"/>
  <c r="F12" i="2"/>
  <c r="F13" i="3"/>
  <c r="AA13" i="2"/>
  <c r="AA14" i="3"/>
  <c r="BI9" i="5"/>
  <c r="BI11" i="3" s="1"/>
  <c r="BI10" i="3" s="1"/>
  <c r="X13" i="2"/>
  <c r="X14" i="3"/>
  <c r="H13" i="2"/>
  <c r="H14" i="3"/>
  <c r="V34" i="5"/>
  <c r="V13" i="2"/>
  <c r="V14" i="3"/>
  <c r="AM21" i="5"/>
  <c r="AF34" i="5"/>
  <c r="AL12" i="2"/>
  <c r="AL13" i="3"/>
  <c r="T13" i="2"/>
  <c r="T14" i="3"/>
  <c r="V12" i="2"/>
  <c r="V13" i="3"/>
  <c r="AB13" i="2"/>
  <c r="AB14" i="3"/>
  <c r="M13" i="2"/>
  <c r="M14" i="3"/>
  <c r="R12" i="2"/>
  <c r="R13" i="3"/>
  <c r="AP12" i="2"/>
  <c r="AP13" i="3"/>
  <c r="K13" i="2"/>
  <c r="K14" i="3"/>
  <c r="Y13" i="2"/>
  <c r="Y14" i="3"/>
  <c r="AO12" i="2"/>
  <c r="AO13" i="3"/>
  <c r="G13" i="2"/>
  <c r="G14" i="3"/>
  <c r="U13" i="2"/>
  <c r="U14" i="3"/>
  <c r="AK12" i="2"/>
  <c r="AK13" i="3"/>
  <c r="N25" i="2"/>
  <c r="N43" i="2"/>
  <c r="J43" i="2"/>
  <c r="J25" i="2"/>
  <c r="BA25" i="2"/>
  <c r="BA43" i="2"/>
  <c r="I43" i="2"/>
  <c r="I25" i="2"/>
  <c r="BY25" i="2"/>
  <c r="BY43" i="2"/>
  <c r="BY31" i="2"/>
  <c r="BY32" i="2" s="1"/>
  <c r="BW43" i="2"/>
  <c r="BW25" i="2"/>
  <c r="BW31" i="2"/>
  <c r="BW32" i="2" s="1"/>
  <c r="R25" i="2"/>
  <c r="R43" i="2"/>
  <c r="AP43" i="2"/>
  <c r="AP25" i="2"/>
  <c r="F25" i="2"/>
  <c r="F43" i="2"/>
  <c r="BP25" i="2"/>
  <c r="BP43" i="2"/>
  <c r="BE25" i="2"/>
  <c r="BE43" i="2"/>
  <c r="E25" i="2"/>
  <c r="E43" i="2"/>
  <c r="AI43" i="2"/>
  <c r="AI25" i="2"/>
  <c r="AZ25" i="2"/>
  <c r="AZ43" i="2"/>
  <c r="AY43" i="2"/>
  <c r="AY25" i="2"/>
  <c r="L43" i="2"/>
  <c r="L25" i="2"/>
  <c r="AR25" i="2"/>
  <c r="AR43" i="2"/>
  <c r="BG43" i="2"/>
  <c r="BG25" i="2"/>
  <c r="AT25" i="2"/>
  <c r="AT43" i="2"/>
  <c r="AK43" i="2"/>
  <c r="AK25" i="2"/>
  <c r="BO25" i="2"/>
  <c r="BO43" i="2"/>
  <c r="CA25" i="2"/>
  <c r="CA43" i="2"/>
  <c r="CA31" i="2"/>
  <c r="CA32" i="2" s="1"/>
  <c r="AN25" i="2"/>
  <c r="AN43" i="2"/>
  <c r="BV43" i="2"/>
  <c r="BV25" i="2"/>
  <c r="BV31" i="2"/>
  <c r="BV32" i="2" s="1"/>
  <c r="AJ43" i="2"/>
  <c r="AJ25" i="2"/>
  <c r="AC43" i="2"/>
  <c r="AC25" i="2"/>
  <c r="AH43" i="2"/>
  <c r="AH25" i="2"/>
  <c r="AG43" i="2"/>
  <c r="AG25" i="2"/>
  <c r="Z25" i="2"/>
  <c r="Z43" i="2"/>
  <c r="AF43" i="2"/>
  <c r="AF25" i="2"/>
  <c r="BL43" i="2"/>
  <c r="BL25" i="2"/>
  <c r="O25" i="2"/>
  <c r="O43" i="2"/>
  <c r="M25" i="2"/>
  <c r="M43" i="2"/>
  <c r="AV43" i="2"/>
  <c r="AV25" i="2"/>
  <c r="BZ25" i="2"/>
  <c r="BZ43" i="2"/>
  <c r="G43" i="2"/>
  <c r="G25" i="2"/>
  <c r="BT25" i="2"/>
  <c r="BT43" i="2"/>
  <c r="BT31" i="2"/>
  <c r="BT32" i="2" s="1"/>
  <c r="BS25" i="2"/>
  <c r="BS43" i="2"/>
  <c r="BS31" i="2"/>
  <c r="BS32" i="2" s="1"/>
  <c r="Y43" i="2"/>
  <c r="Y25" i="2"/>
  <c r="AE25" i="2"/>
  <c r="AE43" i="2"/>
  <c r="BK43" i="2"/>
  <c r="BK25" i="2"/>
  <c r="U25" i="2"/>
  <c r="U43" i="2"/>
  <c r="S43" i="2"/>
  <c r="S25" i="2"/>
  <c r="AX43" i="2"/>
  <c r="AX25" i="2"/>
  <c r="K43" i="2"/>
  <c r="K25" i="2"/>
  <c r="AO25" i="2"/>
  <c r="AO43" i="2"/>
  <c r="AM25" i="2"/>
  <c r="AM43" i="2"/>
  <c r="AA25" i="2"/>
  <c r="AA43" i="2"/>
  <c r="X43" i="2"/>
  <c r="X25" i="2"/>
  <c r="BJ43" i="2"/>
  <c r="BJ25" i="2"/>
  <c r="T43" i="2"/>
  <c r="T25" i="2"/>
  <c r="AW43" i="2"/>
  <c r="AW25" i="2"/>
  <c r="AU25" i="2"/>
  <c r="AU43" i="2"/>
  <c r="H25" i="2"/>
  <c r="H43" i="2"/>
  <c r="BX43" i="2"/>
  <c r="BX25" i="2"/>
  <c r="BX31" i="2"/>
  <c r="BX32" i="2" s="1"/>
  <c r="BN25" i="2"/>
  <c r="BN43" i="2"/>
  <c r="BM25" i="2"/>
  <c r="BM43" i="2"/>
  <c r="CC25" i="2"/>
  <c r="CC43" i="2"/>
  <c r="CC31" i="2"/>
  <c r="CC32" i="2" s="1"/>
  <c r="W43" i="2"/>
  <c r="W25" i="2"/>
  <c r="BC25" i="2"/>
  <c r="BC43" i="2"/>
  <c r="BI43" i="2"/>
  <c r="BI25" i="2"/>
  <c r="BF25" i="2"/>
  <c r="BF43" i="2"/>
  <c r="CB25" i="2"/>
  <c r="CB43" i="2"/>
  <c r="CB31" i="2"/>
  <c r="CB32" i="2" s="1"/>
  <c r="AS25" i="2"/>
  <c r="AS43" i="2"/>
  <c r="AL43" i="2"/>
  <c r="AL25" i="2"/>
  <c r="BU43" i="2"/>
  <c r="BU25" i="2"/>
  <c r="BU31" i="2"/>
  <c r="BU32" i="2" s="1"/>
  <c r="AB43" i="2"/>
  <c r="AB25" i="2"/>
  <c r="BR43" i="2"/>
  <c r="BR25" i="2"/>
  <c r="P25" i="2"/>
  <c r="P43" i="2"/>
  <c r="V43" i="2"/>
  <c r="V25" i="2"/>
  <c r="BB25" i="2"/>
  <c r="BB43" i="2"/>
  <c r="BH43" i="2"/>
  <c r="BH25" i="2"/>
  <c r="AC21" i="5"/>
  <c r="BR9" i="5"/>
  <c r="BR11" i="3" s="1"/>
  <c r="BR10" i="3" s="1"/>
  <c r="AO34" i="5"/>
  <c r="AN34" i="5"/>
  <c r="AJ21" i="5"/>
  <c r="AI21" i="5"/>
  <c r="AK34" i="5"/>
  <c r="BR45" i="6"/>
  <c r="BR38" i="6" s="1"/>
  <c r="BG9" i="5"/>
  <c r="BG11" i="3" s="1"/>
  <c r="BG10" i="3" s="1"/>
  <c r="AJ34" i="5"/>
  <c r="AJ9" i="5" s="1"/>
  <c r="AJ11" i="3" s="1"/>
  <c r="CD25" i="2"/>
  <c r="CD43" i="2"/>
  <c r="AE21" i="5"/>
  <c r="BP31" i="6"/>
  <c r="BP24" i="6" s="1"/>
  <c r="BM9" i="5"/>
  <c r="BM11" i="3" s="1"/>
  <c r="BM10" i="3" s="1"/>
  <c r="BE9" i="5"/>
  <c r="BE11" i="3" s="1"/>
  <c r="BE10" i="3" s="1"/>
  <c r="AV9" i="5"/>
  <c r="AV11" i="3" s="1"/>
  <c r="AV10" i="3" s="1"/>
  <c r="BP9" i="5"/>
  <c r="BP11" i="3" s="1"/>
  <c r="BP10" i="3" s="1"/>
  <c r="BH9" i="5"/>
  <c r="BH11" i="3" s="1"/>
  <c r="BH10" i="3" s="1"/>
  <c r="AD21" i="5"/>
  <c r="V21" i="5"/>
  <c r="X34" i="5"/>
  <c r="AP34" i="5"/>
  <c r="AH34" i="5"/>
  <c r="BO45" i="6"/>
  <c r="BO38" i="6" s="1"/>
  <c r="BN9" i="5"/>
  <c r="BN11" i="3" s="1"/>
  <c r="BN10" i="3" s="1"/>
  <c r="BF9" i="5"/>
  <c r="BF11" i="3" s="1"/>
  <c r="BF10" i="3" s="1"/>
  <c r="AA34" i="5"/>
  <c r="Z34" i="5"/>
  <c r="BL9" i="5"/>
  <c r="BL11" i="3" s="1"/>
  <c r="BL10" i="3" s="1"/>
  <c r="BC9" i="5"/>
  <c r="BC11" i="3" s="1"/>
  <c r="BC10" i="3" s="1"/>
  <c r="AU9" i="5"/>
  <c r="AU11" i="3" s="1"/>
  <c r="AU10" i="3" s="1"/>
  <c r="AB21" i="5"/>
  <c r="T21" i="5"/>
  <c r="AD34" i="5"/>
  <c r="BJ9" i="5"/>
  <c r="BJ11" i="3" s="1"/>
  <c r="BJ10" i="3" s="1"/>
  <c r="BA9" i="5"/>
  <c r="BA11" i="3" s="1"/>
  <c r="BA10" i="3" s="1"/>
  <c r="AS9" i="5"/>
  <c r="AS11" i="3" s="1"/>
  <c r="AS10" i="3" s="1"/>
  <c r="BU8" i="6"/>
  <c r="AX9" i="5"/>
  <c r="AX11" i="3" s="1"/>
  <c r="AX10" i="3" s="1"/>
  <c r="R34" i="5"/>
  <c r="BB9" i="5"/>
  <c r="BB11" i="3" s="1"/>
  <c r="BB10" i="3" s="1"/>
  <c r="AT9" i="5"/>
  <c r="AT11" i="3" s="1"/>
  <c r="AT10" i="3" s="1"/>
  <c r="O21" i="5"/>
  <c r="G21" i="5"/>
  <c r="S21" i="5"/>
  <c r="AC34" i="5"/>
  <c r="U34" i="5"/>
  <c r="AM34" i="5"/>
  <c r="AE34" i="5"/>
  <c r="N21" i="5"/>
  <c r="AO21" i="5"/>
  <c r="AG21" i="5"/>
  <c r="AA21" i="5"/>
  <c r="BT8" i="6"/>
  <c r="Z21" i="5"/>
  <c r="F21" i="5"/>
  <c r="BK9" i="5"/>
  <c r="BK11" i="3" s="1"/>
  <c r="BK10" i="3" s="1"/>
  <c r="AB34" i="5"/>
  <c r="T34" i="5"/>
  <c r="AW9" i="5"/>
  <c r="AW11" i="3" s="1"/>
  <c r="AW10" i="3" s="1"/>
  <c r="Q21" i="5"/>
  <c r="L21" i="5"/>
  <c r="W21" i="5"/>
  <c r="AZ9" i="5"/>
  <c r="AZ11" i="3" s="1"/>
  <c r="AZ10" i="3" s="1"/>
  <c r="AR9" i="5"/>
  <c r="AR11" i="3" s="1"/>
  <c r="AR10" i="3" s="1"/>
  <c r="AL21" i="5"/>
  <c r="BS8" i="6"/>
  <c r="N34" i="5"/>
  <c r="F34" i="5"/>
  <c r="S34" i="5"/>
  <c r="AF21" i="5"/>
  <c r="M34" i="5"/>
  <c r="E34" i="5"/>
  <c r="M21" i="5"/>
  <c r="E21" i="5"/>
  <c r="L34" i="5"/>
  <c r="K21" i="5"/>
  <c r="Y34" i="5"/>
  <c r="AQ34" i="5"/>
  <c r="AQ9" i="5" s="1"/>
  <c r="O34" i="5"/>
  <c r="G34" i="5"/>
  <c r="K34" i="5"/>
  <c r="BR9" i="6"/>
  <c r="AN21" i="5"/>
  <c r="J34" i="5"/>
  <c r="J21" i="5"/>
  <c r="W34" i="5"/>
  <c r="BP9" i="6"/>
  <c r="BP45" i="6"/>
  <c r="BP38" i="6" s="1"/>
  <c r="R21" i="5"/>
  <c r="I34" i="5"/>
  <c r="I21" i="5"/>
  <c r="P34" i="5"/>
  <c r="H34" i="5"/>
  <c r="P21" i="5"/>
  <c r="H21" i="5"/>
  <c r="AK21" i="5"/>
  <c r="AL34" i="5"/>
  <c r="AP21" i="5"/>
  <c r="AH21" i="5"/>
  <c r="X21" i="5"/>
  <c r="X9" i="5" s="1"/>
  <c r="X11" i="3" s="1"/>
  <c r="Y21" i="5"/>
  <c r="Q34" i="5"/>
  <c r="BO9" i="5"/>
  <c r="BO11" i="3" s="1"/>
  <c r="BO10" i="3" s="1"/>
  <c r="AY9" i="5"/>
  <c r="AY11" i="3" s="1"/>
  <c r="AY10" i="3" s="1"/>
  <c r="CD21" i="5"/>
  <c r="CA8" i="6"/>
  <c r="CC8" i="6"/>
  <c r="BR24" i="6"/>
  <c r="BO24" i="6"/>
  <c r="BO9" i="6"/>
  <c r="CD31" i="6"/>
  <c r="CD24" i="6" s="1"/>
  <c r="CD16" i="6"/>
  <c r="CD9" i="6"/>
  <c r="CD45" i="6"/>
  <c r="CD38" i="6" s="1"/>
  <c r="AI9" i="5" l="1"/>
  <c r="AI11" i="3" s="1"/>
  <c r="AI10" i="3" s="1"/>
  <c r="AF9" i="5"/>
  <c r="AF11" i="3" s="1"/>
  <c r="AF10" i="3" s="1"/>
  <c r="AJ10" i="3"/>
  <c r="U9" i="5"/>
  <c r="U11" i="3" s="1"/>
  <c r="U10" i="3" s="1"/>
  <c r="CD22" i="2"/>
  <c r="CD22" i="3"/>
  <c r="CD18" i="2"/>
  <c r="CD18" i="3"/>
  <c r="BO20" i="2"/>
  <c r="BO20" i="3"/>
  <c r="BR20" i="2"/>
  <c r="BR20" i="3"/>
  <c r="CD20" i="2"/>
  <c r="CD20" i="3"/>
  <c r="BR22" i="2"/>
  <c r="BR22" i="3"/>
  <c r="BP22" i="2"/>
  <c r="BP22" i="3"/>
  <c r="BP15" i="2"/>
  <c r="BP16" i="3"/>
  <c r="BO22" i="2"/>
  <c r="BO22" i="3"/>
  <c r="BO15" i="2"/>
  <c r="BO16" i="3"/>
  <c r="CD15" i="2"/>
  <c r="CD16" i="3"/>
  <c r="BP20" i="2"/>
  <c r="BP20" i="3"/>
  <c r="BR15" i="2"/>
  <c r="BR16" i="3"/>
  <c r="BI10" i="2"/>
  <c r="BI9" i="2" s="1"/>
  <c r="BI8" i="5"/>
  <c r="X10" i="3"/>
  <c r="V9" i="5"/>
  <c r="V11" i="3" s="1"/>
  <c r="V10" i="3" s="1"/>
  <c r="AD9" i="5"/>
  <c r="AG9" i="5"/>
  <c r="AG11" i="3" s="1"/>
  <c r="AG10" i="3" s="1"/>
  <c r="AM9" i="5"/>
  <c r="AM11" i="3" s="1"/>
  <c r="AM10" i="3" s="1"/>
  <c r="AK9" i="5"/>
  <c r="AK11" i="3" s="1"/>
  <c r="AK10" i="3" s="1"/>
  <c r="AQ8" i="5"/>
  <c r="AQ11" i="3"/>
  <c r="AQ10" i="3" s="1"/>
  <c r="AK8" i="5"/>
  <c r="BX45" i="2"/>
  <c r="BX40" i="2"/>
  <c r="X8" i="5"/>
  <c r="X10" i="2"/>
  <c r="X9" i="2" s="1"/>
  <c r="CB45" i="2"/>
  <c r="CB40" i="2"/>
  <c r="BB8" i="5"/>
  <c r="BB10" i="2"/>
  <c r="BB9" i="2" s="1"/>
  <c r="CA45" i="2"/>
  <c r="CA40" i="2"/>
  <c r="BH8" i="5"/>
  <c r="BH10" i="2"/>
  <c r="BH9" i="2" s="1"/>
  <c r="BK8" i="5"/>
  <c r="BK10" i="2"/>
  <c r="BK9" i="2" s="1"/>
  <c r="BY45" i="2"/>
  <c r="BY40" i="2"/>
  <c r="AV8" i="5"/>
  <c r="AV10" i="2"/>
  <c r="AV9" i="2" s="1"/>
  <c r="BR8" i="5"/>
  <c r="BR10" i="2"/>
  <c r="BR9" i="2" s="1"/>
  <c r="BE8" i="5"/>
  <c r="BE10" i="2"/>
  <c r="BE9" i="2" s="1"/>
  <c r="BM8" i="5"/>
  <c r="BM10" i="2"/>
  <c r="BM9" i="2" s="1"/>
  <c r="AS8" i="5"/>
  <c r="AS10" i="2"/>
  <c r="AS9" i="2" s="1"/>
  <c r="BJ8" i="5"/>
  <c r="BJ10" i="2"/>
  <c r="BJ9" i="2" s="1"/>
  <c r="AU8" i="5"/>
  <c r="AU10" i="2"/>
  <c r="AU9" i="2" s="1"/>
  <c r="AJ8" i="5"/>
  <c r="AJ10" i="2"/>
  <c r="AJ9" i="2" s="1"/>
  <c r="CC45" i="2"/>
  <c r="CC40" i="2"/>
  <c r="BG8" i="5"/>
  <c r="BG10" i="2"/>
  <c r="BG9" i="2" s="1"/>
  <c r="AW8" i="5"/>
  <c r="AW10" i="2"/>
  <c r="AW9" i="2" s="1"/>
  <c r="BL8" i="5"/>
  <c r="BL10" i="2"/>
  <c r="BL9" i="2" s="1"/>
  <c r="BP14" i="2"/>
  <c r="BU45" i="2"/>
  <c r="BU40" i="2"/>
  <c r="BS45" i="2"/>
  <c r="BS40" i="2"/>
  <c r="AX8" i="5"/>
  <c r="AX10" i="2"/>
  <c r="AX9" i="2" s="1"/>
  <c r="AO9" i="5"/>
  <c r="AO11" i="3" s="1"/>
  <c r="AO10" i="3" s="1"/>
  <c r="BC8" i="5"/>
  <c r="BC10" i="2"/>
  <c r="BC9" i="2" s="1"/>
  <c r="AC9" i="5"/>
  <c r="AC11" i="3" s="1"/>
  <c r="AC10" i="3" s="1"/>
  <c r="BF8" i="5"/>
  <c r="BF10" i="2"/>
  <c r="BF9" i="2" s="1"/>
  <c r="AT8" i="5"/>
  <c r="AT10" i="2"/>
  <c r="AT9" i="2" s="1"/>
  <c r="BV45" i="2"/>
  <c r="BV40" i="2"/>
  <c r="BA8" i="5"/>
  <c r="BA10" i="2"/>
  <c r="BA9" i="2" s="1"/>
  <c r="AY8" i="5"/>
  <c r="AY10" i="2"/>
  <c r="AY9" i="2" s="1"/>
  <c r="AI8" i="5"/>
  <c r="AI10" i="2"/>
  <c r="AI9" i="2" s="1"/>
  <c r="AR8" i="5"/>
  <c r="AR10" i="2"/>
  <c r="AR9" i="2" s="1"/>
  <c r="BN8" i="5"/>
  <c r="BN10" i="2"/>
  <c r="BN9" i="2" s="1"/>
  <c r="BW45" i="2"/>
  <c r="BW40" i="2"/>
  <c r="BP8" i="5"/>
  <c r="BP10" i="2"/>
  <c r="BP9" i="2" s="1"/>
  <c r="AF8" i="5"/>
  <c r="AF10" i="2"/>
  <c r="AF9" i="2" s="1"/>
  <c r="BO8" i="5"/>
  <c r="BO10" i="2"/>
  <c r="BO9" i="2" s="1"/>
  <c r="AN9" i="5"/>
  <c r="AN11" i="3" s="1"/>
  <c r="AN10" i="3" s="1"/>
  <c r="AZ8" i="5"/>
  <c r="AZ10" i="2"/>
  <c r="AZ9" i="2" s="1"/>
  <c r="BT45" i="2"/>
  <c r="BT40" i="2"/>
  <c r="N9" i="5"/>
  <c r="N11" i="3" s="1"/>
  <c r="N10" i="3" s="1"/>
  <c r="O9" i="5"/>
  <c r="O11" i="3" s="1"/>
  <c r="O10" i="3" s="1"/>
  <c r="Z9" i="5"/>
  <c r="Z11" i="3" s="1"/>
  <c r="Z10" i="3" s="1"/>
  <c r="AH9" i="5"/>
  <c r="AH11" i="3" s="1"/>
  <c r="AH10" i="3" s="1"/>
  <c r="AE9" i="5"/>
  <c r="AE11" i="3" s="1"/>
  <c r="AE10" i="3" s="1"/>
  <c r="R9" i="5"/>
  <c r="R11" i="3" s="1"/>
  <c r="R10" i="3" s="1"/>
  <c r="F9" i="5"/>
  <c r="F11" i="3" s="1"/>
  <c r="F10" i="3" s="1"/>
  <c r="AP9" i="5"/>
  <c r="AP11" i="3" s="1"/>
  <c r="AP10" i="3" s="1"/>
  <c r="BY8" i="6"/>
  <c r="AA9" i="5"/>
  <c r="AA11" i="3" s="1"/>
  <c r="AA10" i="3" s="1"/>
  <c r="BO8" i="6"/>
  <c r="G9" i="5"/>
  <c r="G11" i="3" s="1"/>
  <c r="G10" i="3" s="1"/>
  <c r="BR8" i="6"/>
  <c r="T9" i="5"/>
  <c r="T11" i="3" s="1"/>
  <c r="T10" i="3" s="1"/>
  <c r="I9" i="5"/>
  <c r="I11" i="3" s="1"/>
  <c r="I10" i="3" s="1"/>
  <c r="AB9" i="5"/>
  <c r="AB11" i="3" s="1"/>
  <c r="AB10" i="3" s="1"/>
  <c r="Y9" i="5"/>
  <c r="Y11" i="3" s="1"/>
  <c r="Y10" i="3" s="1"/>
  <c r="P9" i="5"/>
  <c r="P11" i="3" s="1"/>
  <c r="P10" i="3" s="1"/>
  <c r="BX8" i="6"/>
  <c r="BV8" i="6"/>
  <c r="AL9" i="5"/>
  <c r="AL11" i="3" s="1"/>
  <c r="AL10" i="3" s="1"/>
  <c r="S9" i="5"/>
  <c r="S11" i="3" s="1"/>
  <c r="S10" i="3" s="1"/>
  <c r="Q9" i="5"/>
  <c r="Q8" i="5" s="1"/>
  <c r="E9" i="5"/>
  <c r="E11" i="3" s="1"/>
  <c r="E10" i="3" s="1"/>
  <c r="CB8" i="6"/>
  <c r="H9" i="5"/>
  <c r="H11" i="3" s="1"/>
  <c r="H10" i="3" s="1"/>
  <c r="L9" i="5"/>
  <c r="L11" i="3" s="1"/>
  <c r="L10" i="3" s="1"/>
  <c r="J9" i="5"/>
  <c r="J11" i="3" s="1"/>
  <c r="J10" i="3" s="1"/>
  <c r="BP8" i="6"/>
  <c r="M9" i="5"/>
  <c r="M11" i="3" s="1"/>
  <c r="M10" i="3" s="1"/>
  <c r="W9" i="5"/>
  <c r="W11" i="3" s="1"/>
  <c r="W10" i="3" s="1"/>
  <c r="K9" i="5"/>
  <c r="K11" i="3" s="1"/>
  <c r="K10" i="3" s="1"/>
  <c r="BW8" i="6"/>
  <c r="CD9" i="5"/>
  <c r="CD11" i="3" s="1"/>
  <c r="CD10" i="3" s="1"/>
  <c r="CD8" i="6"/>
  <c r="BO14" i="2" l="1"/>
  <c r="BO42" i="2" s="1"/>
  <c r="U10" i="2"/>
  <c r="U9" i="2" s="1"/>
  <c r="AG10" i="2"/>
  <c r="AG9" i="2" s="1"/>
  <c r="U8" i="5"/>
  <c r="AG8" i="5"/>
  <c r="AM10" i="2"/>
  <c r="AM9" i="2" s="1"/>
  <c r="AM8" i="5"/>
  <c r="AK10" i="2"/>
  <c r="AK9" i="2" s="1"/>
  <c r="CD14" i="2"/>
  <c r="CD42" i="2" s="1"/>
  <c r="BO31" i="2"/>
  <c r="BR14" i="2"/>
  <c r="BP15" i="3"/>
  <c r="BR15" i="3"/>
  <c r="BO15" i="3"/>
  <c r="CD15" i="3"/>
  <c r="CD30" i="3" s="1"/>
  <c r="BO23" i="2"/>
  <c r="V10" i="2"/>
  <c r="V9" i="2" s="1"/>
  <c r="AD8" i="5"/>
  <c r="AD11" i="3"/>
  <c r="AD10" i="3" s="1"/>
  <c r="CD23" i="3"/>
  <c r="CD31" i="3"/>
  <c r="V8" i="5"/>
  <c r="AE8" i="5"/>
  <c r="AE10" i="2"/>
  <c r="AE9" i="2" s="1"/>
  <c r="AO8" i="5"/>
  <c r="AO10" i="2"/>
  <c r="AO9" i="2" s="1"/>
  <c r="E8" i="5"/>
  <c r="E10" i="2"/>
  <c r="E9" i="2" s="1"/>
  <c r="Z8" i="5"/>
  <c r="Z10" i="2"/>
  <c r="Z9" i="2" s="1"/>
  <c r="O8" i="5"/>
  <c r="O10" i="2"/>
  <c r="O9" i="2" s="1"/>
  <c r="AH8" i="5"/>
  <c r="AH10" i="2"/>
  <c r="AH9" i="2" s="1"/>
  <c r="N8" i="5"/>
  <c r="N10" i="2"/>
  <c r="N9" i="2" s="1"/>
  <c r="AN8" i="5"/>
  <c r="AN10" i="2"/>
  <c r="AN9" i="2" s="1"/>
  <c r="T8" i="5"/>
  <c r="T10" i="2"/>
  <c r="T9" i="2" s="1"/>
  <c r="BO32" i="2"/>
  <c r="BO45" i="2" s="1"/>
  <c r="G8" i="5"/>
  <c r="G10" i="2"/>
  <c r="G9" i="2" s="1"/>
  <c r="W8" i="5"/>
  <c r="W10" i="2"/>
  <c r="W9" i="2" s="1"/>
  <c r="I8" i="5"/>
  <c r="I10" i="2"/>
  <c r="I9" i="2" s="1"/>
  <c r="K8" i="5"/>
  <c r="K10" i="2"/>
  <c r="K9" i="2" s="1"/>
  <c r="M8" i="5"/>
  <c r="M10" i="2"/>
  <c r="M9" i="2" s="1"/>
  <c r="AP8" i="5"/>
  <c r="AP10" i="2"/>
  <c r="AP9" i="2" s="1"/>
  <c r="L8" i="5"/>
  <c r="L10" i="2"/>
  <c r="L9" i="2" s="1"/>
  <c r="S8" i="5"/>
  <c r="S10" i="2"/>
  <c r="S9" i="2" s="1"/>
  <c r="AC8" i="5"/>
  <c r="AC10" i="2"/>
  <c r="AC9" i="2" s="1"/>
  <c r="AL8" i="5"/>
  <c r="AL10" i="2"/>
  <c r="AL9" i="2" s="1"/>
  <c r="P8" i="5"/>
  <c r="P10" i="2"/>
  <c r="P9" i="2" s="1"/>
  <c r="Y8" i="5"/>
  <c r="Y10" i="2"/>
  <c r="Y9" i="2" s="1"/>
  <c r="AB8" i="5"/>
  <c r="AB10" i="2"/>
  <c r="AB9" i="2" s="1"/>
  <c r="BP31" i="2"/>
  <c r="BP32" i="2" s="1"/>
  <c r="BP45" i="2" s="1"/>
  <c r="BP42" i="2"/>
  <c r="AA8" i="5"/>
  <c r="AA10" i="2"/>
  <c r="AA9" i="2" s="1"/>
  <c r="J8" i="5"/>
  <c r="J10" i="2"/>
  <c r="J9" i="2" s="1"/>
  <c r="F8" i="5"/>
  <c r="F10" i="2"/>
  <c r="F9" i="2" s="1"/>
  <c r="H8" i="5"/>
  <c r="H10" i="2"/>
  <c r="H9" i="2" s="1"/>
  <c r="R8" i="5"/>
  <c r="R10" i="2"/>
  <c r="R9" i="2" s="1"/>
  <c r="BP23" i="2"/>
  <c r="BR23" i="2"/>
  <c r="CD8" i="5"/>
  <c r="CD10" i="2"/>
  <c r="CD9" i="2" s="1"/>
  <c r="AR11" i="6"/>
  <c r="AS11" i="6"/>
  <c r="AT11" i="6"/>
  <c r="AU11" i="6"/>
  <c r="AV11" i="6"/>
  <c r="AW11" i="6"/>
  <c r="AX11" i="6"/>
  <c r="AY11" i="6"/>
  <c r="AZ11" i="6"/>
  <c r="BA11" i="6"/>
  <c r="BB11" i="6"/>
  <c r="BC11" i="6"/>
  <c r="AR20" i="6"/>
  <c r="AS20" i="6"/>
  <c r="AT20" i="6"/>
  <c r="AU20" i="6"/>
  <c r="AV20" i="6"/>
  <c r="AW20" i="6"/>
  <c r="AX20" i="6"/>
  <c r="AY20" i="6"/>
  <c r="AZ20" i="6"/>
  <c r="BA20" i="6"/>
  <c r="BB20" i="6"/>
  <c r="BC20" i="6"/>
  <c r="AR28" i="6"/>
  <c r="AS28" i="6"/>
  <c r="AT28" i="6"/>
  <c r="AU28" i="6"/>
  <c r="AV28" i="6"/>
  <c r="AW28" i="6"/>
  <c r="AX28" i="6"/>
  <c r="AY28" i="6"/>
  <c r="AZ28" i="6"/>
  <c r="BA28" i="6"/>
  <c r="BB28" i="6"/>
  <c r="BC28" i="6"/>
  <c r="BD21" i="3"/>
  <c r="AE11" i="6"/>
  <c r="AF11" i="6"/>
  <c r="AG11" i="6"/>
  <c r="AH11" i="6"/>
  <c r="AI11" i="6"/>
  <c r="AJ11" i="6"/>
  <c r="AK11" i="6"/>
  <c r="AL11" i="6"/>
  <c r="AM11" i="6"/>
  <c r="AN11" i="6"/>
  <c r="AN9" i="6" s="1"/>
  <c r="AO11" i="6"/>
  <c r="AP11" i="6"/>
  <c r="AE20" i="6"/>
  <c r="AF20" i="6"/>
  <c r="AG20" i="6"/>
  <c r="AH20" i="6"/>
  <c r="AI20" i="6"/>
  <c r="AJ20" i="6"/>
  <c r="AK20" i="6"/>
  <c r="AL20" i="6"/>
  <c r="AM20" i="6"/>
  <c r="AN20" i="6"/>
  <c r="AO20" i="6"/>
  <c r="AP20" i="6"/>
  <c r="AE28" i="6"/>
  <c r="AF28" i="6"/>
  <c r="AG28" i="6"/>
  <c r="AH28" i="6"/>
  <c r="AI28" i="6"/>
  <c r="AJ28" i="6"/>
  <c r="AK28" i="6"/>
  <c r="AL28" i="6"/>
  <c r="AM28" i="6"/>
  <c r="AN28" i="6"/>
  <c r="AO28" i="6"/>
  <c r="AP28" i="6"/>
  <c r="AQ21" i="3"/>
  <c r="BE45" i="6"/>
  <c r="BE38" i="6" s="1"/>
  <c r="BF45" i="6"/>
  <c r="BF38" i="6" s="1"/>
  <c r="BG45" i="6"/>
  <c r="BG38" i="6" s="1"/>
  <c r="BH45" i="6"/>
  <c r="BH38" i="6" s="1"/>
  <c r="BI45" i="6"/>
  <c r="BI38" i="6" s="1"/>
  <c r="BJ45" i="6"/>
  <c r="BJ38" i="6" s="1"/>
  <c r="BK45" i="6"/>
  <c r="BK38" i="6" s="1"/>
  <c r="BL45" i="6"/>
  <c r="BL38" i="6" s="1"/>
  <c r="BM45" i="6"/>
  <c r="BM38" i="6" s="1"/>
  <c r="BN45" i="6"/>
  <c r="BN38" i="6" s="1"/>
  <c r="BE31" i="6"/>
  <c r="BF31" i="6"/>
  <c r="BG31" i="6"/>
  <c r="BH31" i="6"/>
  <c r="BI31" i="6"/>
  <c r="BJ31" i="6"/>
  <c r="BK31" i="6"/>
  <c r="BL31" i="6"/>
  <c r="BM31" i="6"/>
  <c r="BN31" i="6"/>
  <c r="BE28" i="6"/>
  <c r="BF28" i="6"/>
  <c r="BG28" i="6"/>
  <c r="BH28" i="6"/>
  <c r="BI28" i="6"/>
  <c r="BJ28" i="6"/>
  <c r="BK28" i="6"/>
  <c r="BL28" i="6"/>
  <c r="BM28" i="6"/>
  <c r="BN28" i="6"/>
  <c r="BE20" i="6"/>
  <c r="BF20" i="6"/>
  <c r="BG20" i="6"/>
  <c r="BH20" i="6"/>
  <c r="BI20" i="6"/>
  <c r="BJ20" i="6"/>
  <c r="BK20" i="6"/>
  <c r="BL20" i="6"/>
  <c r="BM20" i="6"/>
  <c r="BN20" i="6"/>
  <c r="BE16" i="6"/>
  <c r="BE11" i="6"/>
  <c r="BE9" i="6" s="1"/>
  <c r="BF11" i="6"/>
  <c r="BF9" i="6" s="1"/>
  <c r="BG11" i="6"/>
  <c r="BG9" i="6" s="1"/>
  <c r="BH11" i="6"/>
  <c r="BH9" i="6" s="1"/>
  <c r="BI11" i="6"/>
  <c r="BI9" i="6" s="1"/>
  <c r="BJ11" i="6"/>
  <c r="BJ9" i="6" s="1"/>
  <c r="BK11" i="6"/>
  <c r="BK9" i="6" s="1"/>
  <c r="BL11" i="6"/>
  <c r="BL9" i="6" s="1"/>
  <c r="BM11" i="6"/>
  <c r="BM9" i="6" s="1"/>
  <c r="BN11" i="6"/>
  <c r="BN9" i="6" s="1"/>
  <c r="AR16" i="6"/>
  <c r="AE16" i="6"/>
  <c r="CD31" i="2" l="1"/>
  <c r="CD23" i="2"/>
  <c r="CD43" i="3"/>
  <c r="CD41" i="3"/>
  <c r="AW9" i="6"/>
  <c r="AJ9" i="6"/>
  <c r="AI9" i="6"/>
  <c r="AI15" i="2" s="1"/>
  <c r="BA45" i="6"/>
  <c r="BA38" i="6" s="1"/>
  <c r="BA22" i="2" s="1"/>
  <c r="BB45" i="6"/>
  <c r="BB38" i="6" s="1"/>
  <c r="BB22" i="3" s="1"/>
  <c r="AS45" i="6"/>
  <c r="AS38" i="6" s="1"/>
  <c r="AS22" i="3" s="1"/>
  <c r="AG9" i="6"/>
  <c r="AG15" i="2" s="1"/>
  <c r="AF9" i="6"/>
  <c r="AF15" i="2" s="1"/>
  <c r="AY31" i="6"/>
  <c r="AY24" i="6" s="1"/>
  <c r="AM19" i="2"/>
  <c r="AM19" i="3"/>
  <c r="AT21" i="2"/>
  <c r="AT21" i="3"/>
  <c r="BI15" i="2"/>
  <c r="BI16" i="3"/>
  <c r="AS21" i="2"/>
  <c r="AS21" i="3"/>
  <c r="BL19" i="2"/>
  <c r="BL19" i="3"/>
  <c r="BC21" i="2"/>
  <c r="BC21" i="3"/>
  <c r="AE21" i="2"/>
  <c r="AE21" i="3"/>
  <c r="V21" i="2"/>
  <c r="V21" i="3"/>
  <c r="AR19" i="2"/>
  <c r="AR19" i="3"/>
  <c r="AP21" i="2"/>
  <c r="AP21" i="3"/>
  <c r="AZ19" i="2"/>
  <c r="AZ19" i="3"/>
  <c r="BH15" i="2"/>
  <c r="BH16" i="3"/>
  <c r="T21" i="2"/>
  <c r="T21" i="3"/>
  <c r="AW19" i="2"/>
  <c r="AW19" i="3"/>
  <c r="AV19" i="2"/>
  <c r="AV19" i="3"/>
  <c r="AU19" i="2"/>
  <c r="AU19" i="3"/>
  <c r="AT19" i="2"/>
  <c r="AT19" i="3"/>
  <c r="AS19" i="2"/>
  <c r="AS19" i="3"/>
  <c r="AE19" i="2"/>
  <c r="AE19" i="3"/>
  <c r="AY19" i="2"/>
  <c r="AY19" i="3"/>
  <c r="U21" i="2"/>
  <c r="U21" i="3"/>
  <c r="BG22" i="2"/>
  <c r="BG22" i="3"/>
  <c r="AC21" i="2"/>
  <c r="AC21" i="3"/>
  <c r="BA21" i="2"/>
  <c r="BA21" i="3"/>
  <c r="BJ22" i="2"/>
  <c r="BJ22" i="3"/>
  <c r="AR21" i="2"/>
  <c r="AR21" i="3"/>
  <c r="R21" i="2"/>
  <c r="R21" i="3"/>
  <c r="AW15" i="2"/>
  <c r="AW16" i="3"/>
  <c r="AM21" i="2"/>
  <c r="AM21" i="3"/>
  <c r="BJ15" i="2"/>
  <c r="BJ16" i="3"/>
  <c r="AL19" i="2"/>
  <c r="AL19" i="3"/>
  <c r="BF15" i="2"/>
  <c r="BF16" i="3"/>
  <c r="BE18" i="2"/>
  <c r="BE18" i="3"/>
  <c r="AJ21" i="2"/>
  <c r="AJ21" i="3"/>
  <c r="BD17" i="3"/>
  <c r="AY21" i="2"/>
  <c r="AY21" i="3"/>
  <c r="BO30" i="3"/>
  <c r="BO23" i="3"/>
  <c r="BO31" i="3"/>
  <c r="BO43" i="3" s="1"/>
  <c r="W21" i="2"/>
  <c r="W21" i="3"/>
  <c r="S21" i="2"/>
  <c r="S21" i="3"/>
  <c r="BE15" i="2"/>
  <c r="BE16" i="3"/>
  <c r="BE22" i="2"/>
  <c r="BE22" i="3"/>
  <c r="BN19" i="2"/>
  <c r="BN19" i="3"/>
  <c r="AS22" i="2"/>
  <c r="AR18" i="2"/>
  <c r="AR18" i="3"/>
  <c r="AZ21" i="2"/>
  <c r="AZ21" i="3"/>
  <c r="AA21" i="2"/>
  <c r="AA21" i="3"/>
  <c r="BE19" i="2"/>
  <c r="BE19" i="3"/>
  <c r="AI21" i="2"/>
  <c r="AI21" i="3"/>
  <c r="AX21" i="2"/>
  <c r="AX21" i="3"/>
  <c r="BR30" i="3"/>
  <c r="BR23" i="3"/>
  <c r="BR31" i="3"/>
  <c r="BK22" i="2"/>
  <c r="BK22" i="3"/>
  <c r="AX19" i="2"/>
  <c r="AX19" i="3"/>
  <c r="BG15" i="2"/>
  <c r="BG16" i="3"/>
  <c r="AN15" i="2"/>
  <c r="AN16" i="3"/>
  <c r="AI19" i="2"/>
  <c r="AI19" i="3"/>
  <c r="AF19" i="2"/>
  <c r="AF19" i="3"/>
  <c r="BM19" i="2"/>
  <c r="BM19" i="3"/>
  <c r="BA22" i="3"/>
  <c r="AQ17" i="3"/>
  <c r="BK19" i="2"/>
  <c r="BK19" i="3"/>
  <c r="BH19" i="2"/>
  <c r="BH19" i="3"/>
  <c r="AL21" i="2"/>
  <c r="AL21" i="3"/>
  <c r="AK21" i="2"/>
  <c r="AK21" i="3"/>
  <c r="Z21" i="2"/>
  <c r="Z21" i="3"/>
  <c r="BM15" i="2"/>
  <c r="BM16" i="3"/>
  <c r="BN22" i="2"/>
  <c r="BN22" i="3"/>
  <c r="AH21" i="2"/>
  <c r="AH21" i="3"/>
  <c r="AP19" i="2"/>
  <c r="AP19" i="3"/>
  <c r="AW21" i="2"/>
  <c r="AW21" i="3"/>
  <c r="BC19" i="2"/>
  <c r="BC19" i="3"/>
  <c r="BP30" i="3"/>
  <c r="BP23" i="3"/>
  <c r="BP31" i="3"/>
  <c r="BP43" i="3" s="1"/>
  <c r="AK19" i="2"/>
  <c r="AK19" i="3"/>
  <c r="AJ19" i="2"/>
  <c r="AJ19" i="3"/>
  <c r="AH19" i="2"/>
  <c r="AH19" i="3"/>
  <c r="AG19" i="2"/>
  <c r="AG19" i="3"/>
  <c r="AO21" i="2"/>
  <c r="AO21" i="3"/>
  <c r="AE18" i="2"/>
  <c r="AE18" i="3"/>
  <c r="BG19" i="2"/>
  <c r="BG19" i="3"/>
  <c r="BF19" i="2"/>
  <c r="BF19" i="3"/>
  <c r="BN15" i="2"/>
  <c r="BN16" i="3"/>
  <c r="Y21" i="2"/>
  <c r="Y21" i="3"/>
  <c r="BL15" i="2"/>
  <c r="BL16" i="3"/>
  <c r="BM22" i="2"/>
  <c r="BM22" i="3"/>
  <c r="AG21" i="2"/>
  <c r="AG21" i="3"/>
  <c r="AO19" i="2"/>
  <c r="AO19" i="3"/>
  <c r="AV21" i="2"/>
  <c r="AV21" i="3"/>
  <c r="BB19" i="2"/>
  <c r="BB19" i="3"/>
  <c r="BR31" i="2"/>
  <c r="BR32" i="2" s="1"/>
  <c r="BR45" i="2" s="1"/>
  <c r="BR42" i="2"/>
  <c r="BI22" i="2"/>
  <c r="BI22" i="3"/>
  <c r="BH22" i="2"/>
  <c r="BH22" i="3"/>
  <c r="BF22" i="2"/>
  <c r="BF22" i="3"/>
  <c r="AJ15" i="2"/>
  <c r="AJ16" i="3"/>
  <c r="BJ19" i="2"/>
  <c r="BJ19" i="3"/>
  <c r="AN21" i="2"/>
  <c r="AN21" i="3"/>
  <c r="BI19" i="2"/>
  <c r="BI19" i="3"/>
  <c r="BB21" i="2"/>
  <c r="BB21" i="3"/>
  <c r="AD17" i="3"/>
  <c r="AB21" i="2"/>
  <c r="AB21" i="3"/>
  <c r="X21" i="2"/>
  <c r="X21" i="3"/>
  <c r="BK15" i="2"/>
  <c r="BK16" i="3"/>
  <c r="BL22" i="2"/>
  <c r="BL22" i="3"/>
  <c r="AF21" i="2"/>
  <c r="AF21" i="3"/>
  <c r="AN19" i="2"/>
  <c r="AN19" i="3"/>
  <c r="AU21" i="2"/>
  <c r="AU21" i="3"/>
  <c r="BA19" i="2"/>
  <c r="BA19" i="3"/>
  <c r="BC9" i="6"/>
  <c r="AL31" i="6"/>
  <c r="AL24" i="6" s="1"/>
  <c r="AT45" i="6"/>
  <c r="AT38" i="6" s="1"/>
  <c r="AE31" i="6"/>
  <c r="AE24" i="6" s="1"/>
  <c r="AW31" i="6"/>
  <c r="AW24" i="6" s="1"/>
  <c r="AZ31" i="6"/>
  <c r="AW45" i="6"/>
  <c r="AW38" i="6" s="1"/>
  <c r="BA31" i="6"/>
  <c r="BA24" i="6" s="1"/>
  <c r="AO9" i="6"/>
  <c r="BB31" i="6"/>
  <c r="BB24" i="6" s="1"/>
  <c r="AT31" i="6"/>
  <c r="AT24" i="6" s="1"/>
  <c r="BB9" i="6"/>
  <c r="CD32" i="2"/>
  <c r="AK9" i="6"/>
  <c r="AN31" i="6"/>
  <c r="AN24" i="6" s="1"/>
  <c r="AF31" i="6"/>
  <c r="AF24" i="6" s="1"/>
  <c r="AJ31" i="6"/>
  <c r="AJ24" i="6" s="1"/>
  <c r="AR31" i="6"/>
  <c r="AR24" i="6" s="1"/>
  <c r="BH24" i="6"/>
  <c r="BH20" i="3" s="1"/>
  <c r="BC31" i="6"/>
  <c r="BC24" i="6" s="1"/>
  <c r="AM45" i="6"/>
  <c r="AM38" i="6" s="1"/>
  <c r="AE45" i="6"/>
  <c r="AE38" i="6" s="1"/>
  <c r="AI45" i="6"/>
  <c r="AI38" i="6" s="1"/>
  <c r="AI31" i="6"/>
  <c r="AI24" i="6" s="1"/>
  <c r="AI20" i="3" s="1"/>
  <c r="AM31" i="6"/>
  <c r="AM24" i="6" s="1"/>
  <c r="AK45" i="6"/>
  <c r="AK38" i="6" s="1"/>
  <c r="AO31" i="6"/>
  <c r="AO24" i="6" s="1"/>
  <c r="AG31" i="6"/>
  <c r="AG24" i="6" s="1"/>
  <c r="AK31" i="6"/>
  <c r="AK24" i="6" s="1"/>
  <c r="AP9" i="6"/>
  <c r="AH9" i="6"/>
  <c r="BJ24" i="6"/>
  <c r="BJ20" i="3" s="1"/>
  <c r="AY45" i="6"/>
  <c r="AY38" i="6" s="1"/>
  <c r="AU9" i="6"/>
  <c r="AJ45" i="6"/>
  <c r="AJ38" i="6" s="1"/>
  <c r="BI24" i="6"/>
  <c r="BI20" i="3" s="1"/>
  <c r="BN24" i="6"/>
  <c r="AS31" i="6"/>
  <c r="AS24" i="6" s="1"/>
  <c r="AZ9" i="6"/>
  <c r="AR9" i="6"/>
  <c r="AO45" i="6"/>
  <c r="AO38" i="6" s="1"/>
  <c r="AG45" i="6"/>
  <c r="AG38" i="6" s="1"/>
  <c r="BF24" i="6"/>
  <c r="BF20" i="3" s="1"/>
  <c r="BM24" i="6"/>
  <c r="BM20" i="3" s="1"/>
  <c r="AX45" i="6"/>
  <c r="AX38" i="6" s="1"/>
  <c r="AZ45" i="6"/>
  <c r="AZ38" i="6" s="1"/>
  <c r="AV31" i="6"/>
  <c r="AV24" i="6" s="1"/>
  <c r="AR45" i="6"/>
  <c r="AR38" i="6" s="1"/>
  <c r="AV9" i="6"/>
  <c r="AU31" i="6"/>
  <c r="AU24" i="6" s="1"/>
  <c r="AX31" i="6"/>
  <c r="AX24" i="6" s="1"/>
  <c r="AM9" i="6"/>
  <c r="AE9" i="6"/>
  <c r="BA9" i="6"/>
  <c r="AS9" i="6"/>
  <c r="AN45" i="6"/>
  <c r="AN38" i="6" s="1"/>
  <c r="AF45" i="6"/>
  <c r="AF38" i="6" s="1"/>
  <c r="AP45" i="6"/>
  <c r="AP38" i="6" s="1"/>
  <c r="AH45" i="6"/>
  <c r="AH38" i="6" s="1"/>
  <c r="AL45" i="6"/>
  <c r="AL38" i="6" s="1"/>
  <c r="AP31" i="6"/>
  <c r="AP24" i="6" s="1"/>
  <c r="AH31" i="6"/>
  <c r="AH24" i="6" s="1"/>
  <c r="AV45" i="6"/>
  <c r="AV38" i="6" s="1"/>
  <c r="AU45" i="6"/>
  <c r="AU38" i="6" s="1"/>
  <c r="AT9" i="6"/>
  <c r="AX9" i="6"/>
  <c r="AZ24" i="6"/>
  <c r="BE24" i="6"/>
  <c r="BE20" i="3" s="1"/>
  <c r="BC45" i="6"/>
  <c r="BC38" i="6" s="1"/>
  <c r="AY9" i="6"/>
  <c r="AL9" i="6"/>
  <c r="BG24" i="6"/>
  <c r="BG20" i="3" s="1"/>
  <c r="BL24" i="6"/>
  <c r="BL20" i="3" s="1"/>
  <c r="BK24" i="6"/>
  <c r="BK20" i="3" s="1"/>
  <c r="R45" i="6"/>
  <c r="R38" i="6" s="1"/>
  <c r="S45" i="6"/>
  <c r="S38" i="6" s="1"/>
  <c r="T45" i="6"/>
  <c r="T38" i="6" s="1"/>
  <c r="U45" i="6"/>
  <c r="U38" i="6" s="1"/>
  <c r="V45" i="6"/>
  <c r="V38" i="6" s="1"/>
  <c r="W45" i="6"/>
  <c r="W38" i="6" s="1"/>
  <c r="X45" i="6"/>
  <c r="X38" i="6" s="1"/>
  <c r="Y45" i="6"/>
  <c r="Y38" i="6" s="1"/>
  <c r="Z45" i="6"/>
  <c r="Z38" i="6" s="1"/>
  <c r="AA45" i="6"/>
  <c r="AA38" i="6" s="1"/>
  <c r="AB45" i="6"/>
  <c r="AB38" i="6" s="1"/>
  <c r="AC45" i="6"/>
  <c r="AC38" i="6" s="1"/>
  <c r="R31" i="6"/>
  <c r="S31" i="6"/>
  <c r="T31" i="6"/>
  <c r="U31" i="6"/>
  <c r="V31" i="6"/>
  <c r="W31" i="6"/>
  <c r="X31" i="6"/>
  <c r="Y31" i="6"/>
  <c r="Z31" i="6"/>
  <c r="AA31" i="6"/>
  <c r="AB31" i="6"/>
  <c r="AC31" i="6"/>
  <c r="R28" i="6"/>
  <c r="S28" i="6"/>
  <c r="T28" i="6"/>
  <c r="U28" i="6"/>
  <c r="V28" i="6"/>
  <c r="W28" i="6"/>
  <c r="X28" i="6"/>
  <c r="Y28" i="6"/>
  <c r="Z28" i="6"/>
  <c r="AA28" i="6"/>
  <c r="AB28" i="6"/>
  <c r="AC28" i="6"/>
  <c r="R20" i="6"/>
  <c r="S20" i="6"/>
  <c r="T20" i="6"/>
  <c r="U20" i="6"/>
  <c r="V20" i="6"/>
  <c r="W20" i="6"/>
  <c r="X20" i="6"/>
  <c r="Y20" i="6"/>
  <c r="Z20" i="6"/>
  <c r="AA20" i="6"/>
  <c r="AB20" i="6"/>
  <c r="AC20" i="6"/>
  <c r="R16" i="6"/>
  <c r="R11" i="6"/>
  <c r="R9" i="6" s="1"/>
  <c r="S11" i="6"/>
  <c r="S9" i="6" s="1"/>
  <c r="T11" i="6"/>
  <c r="T9" i="6" s="1"/>
  <c r="U11" i="6"/>
  <c r="U9" i="6" s="1"/>
  <c r="V11" i="6"/>
  <c r="V9" i="6" s="1"/>
  <c r="W11" i="6"/>
  <c r="W9" i="6" s="1"/>
  <c r="X11" i="6"/>
  <c r="X9" i="6" s="1"/>
  <c r="Y11" i="6"/>
  <c r="Y9" i="6" s="1"/>
  <c r="Z11" i="6"/>
  <c r="Z9" i="6" s="1"/>
  <c r="AA11" i="6"/>
  <c r="AA9" i="6" s="1"/>
  <c r="AB11" i="6"/>
  <c r="AB9" i="6" s="1"/>
  <c r="AC11" i="6"/>
  <c r="AC9" i="6" s="1"/>
  <c r="AD21" i="3"/>
  <c r="E28" i="6"/>
  <c r="F28" i="6"/>
  <c r="G28" i="6"/>
  <c r="H28" i="6"/>
  <c r="I28" i="6"/>
  <c r="J28" i="6"/>
  <c r="K28" i="6"/>
  <c r="L28" i="6"/>
  <c r="M28" i="6"/>
  <c r="N28" i="6"/>
  <c r="O28" i="6"/>
  <c r="P28" i="6"/>
  <c r="E20" i="6"/>
  <c r="F20" i="6"/>
  <c r="G20" i="6"/>
  <c r="H20" i="6"/>
  <c r="I20" i="6"/>
  <c r="J20" i="6"/>
  <c r="K20" i="6"/>
  <c r="L20" i="6"/>
  <c r="M20" i="6"/>
  <c r="N20" i="6"/>
  <c r="O20" i="6"/>
  <c r="P20" i="6"/>
  <c r="P11" i="6"/>
  <c r="E16" i="6"/>
  <c r="F16" i="6"/>
  <c r="E11" i="6"/>
  <c r="F11" i="6"/>
  <c r="G11" i="6"/>
  <c r="G9" i="6" s="1"/>
  <c r="H11" i="6"/>
  <c r="H9" i="6" s="1"/>
  <c r="I11" i="6"/>
  <c r="I9" i="6" s="1"/>
  <c r="J11" i="6"/>
  <c r="J9" i="6" s="1"/>
  <c r="K11" i="6"/>
  <c r="L11" i="6"/>
  <c r="L9" i="6" s="1"/>
  <c r="M11" i="6"/>
  <c r="M9" i="6" s="1"/>
  <c r="N11" i="6"/>
  <c r="N9" i="6" s="1"/>
  <c r="O11" i="6"/>
  <c r="O9" i="6" s="1"/>
  <c r="BB22" i="2" l="1"/>
  <c r="BR43" i="3"/>
  <c r="BR41" i="3"/>
  <c r="AF16" i="3"/>
  <c r="BR40" i="2"/>
  <c r="AI16" i="3"/>
  <c r="BM15" i="3"/>
  <c r="AG16" i="3"/>
  <c r="M19" i="2"/>
  <c r="M19" i="3"/>
  <c r="AU15" i="2"/>
  <c r="AU16" i="3"/>
  <c r="L19" i="2"/>
  <c r="L19" i="3"/>
  <c r="AY15" i="2"/>
  <c r="AY16" i="3"/>
  <c r="K21" i="2"/>
  <c r="K21" i="3"/>
  <c r="J21" i="2"/>
  <c r="J21" i="3"/>
  <c r="AK22" i="2"/>
  <c r="AK22" i="3"/>
  <c r="BK15" i="3"/>
  <c r="N19" i="2"/>
  <c r="N19" i="3"/>
  <c r="AY20" i="2"/>
  <c r="AY20" i="3"/>
  <c r="T19" i="2"/>
  <c r="T19" i="3"/>
  <c r="AE15" i="2"/>
  <c r="AE16" i="3"/>
  <c r="AX20" i="2"/>
  <c r="AX20" i="3"/>
  <c r="AU20" i="2"/>
  <c r="AU20" i="3"/>
  <c r="S19" i="2"/>
  <c r="S19" i="3"/>
  <c r="O15" i="2"/>
  <c r="O16" i="3"/>
  <c r="AM15" i="2"/>
  <c r="AM16" i="3"/>
  <c r="BB20" i="2"/>
  <c r="BB20" i="3"/>
  <c r="H19" i="2"/>
  <c r="H19" i="3"/>
  <c r="AA15" i="2"/>
  <c r="AA16" i="3"/>
  <c r="P21" i="2"/>
  <c r="P21" i="3"/>
  <c r="BM30" i="3"/>
  <c r="BM31" i="3"/>
  <c r="BM43" i="3" s="1"/>
  <c r="BM23" i="3"/>
  <c r="N21" i="2"/>
  <c r="N21" i="3"/>
  <c r="I19" i="2"/>
  <c r="I19" i="3"/>
  <c r="AG20" i="2"/>
  <c r="AG20" i="3"/>
  <c r="I21" i="2"/>
  <c r="I21" i="3"/>
  <c r="AC19" i="2"/>
  <c r="AC19" i="3"/>
  <c r="BF15" i="3"/>
  <c r="Y15" i="2"/>
  <c r="Y16" i="3"/>
  <c r="N15" i="2"/>
  <c r="N16" i="3"/>
  <c r="M15" i="2"/>
  <c r="M16" i="3"/>
  <c r="AR22" i="2"/>
  <c r="AR22" i="3"/>
  <c r="AA22" i="2"/>
  <c r="AA22" i="3"/>
  <c r="R18" i="2"/>
  <c r="R18" i="3"/>
  <c r="AH20" i="2"/>
  <c r="AH20" i="3"/>
  <c r="O21" i="2"/>
  <c r="O21" i="3"/>
  <c r="X15" i="2"/>
  <c r="X16" i="3"/>
  <c r="V15" i="2"/>
  <c r="V16" i="3"/>
  <c r="AZ20" i="2"/>
  <c r="AZ20" i="3"/>
  <c r="AX15" i="2"/>
  <c r="AX16" i="3"/>
  <c r="AT15" i="2"/>
  <c r="AT16" i="3"/>
  <c r="F21" i="2"/>
  <c r="F21" i="3"/>
  <c r="AO22" i="2"/>
  <c r="AO22" i="3"/>
  <c r="BH15" i="3"/>
  <c r="BI15" i="3"/>
  <c r="U19" i="2"/>
  <c r="U19" i="3"/>
  <c r="BG15" i="3"/>
  <c r="U15" i="2"/>
  <c r="U16" i="3"/>
  <c r="T15" i="2"/>
  <c r="T16" i="3"/>
  <c r="G21" i="2"/>
  <c r="G21" i="3"/>
  <c r="AI22" i="2"/>
  <c r="AI22" i="3"/>
  <c r="AB19" i="2"/>
  <c r="AB19" i="3"/>
  <c r="E18" i="2"/>
  <c r="E18" i="3"/>
  <c r="BC20" i="2"/>
  <c r="BC20" i="3"/>
  <c r="BE15" i="3"/>
  <c r="AJ22" i="2"/>
  <c r="AJ22" i="3"/>
  <c r="Z15" i="2"/>
  <c r="Z16" i="3"/>
  <c r="R19" i="2"/>
  <c r="R19" i="3"/>
  <c r="J19" i="2"/>
  <c r="J19" i="3"/>
  <c r="AH15" i="2"/>
  <c r="AH16" i="3"/>
  <c r="AV15" i="2"/>
  <c r="AV16" i="3"/>
  <c r="G19" i="2"/>
  <c r="G19" i="3"/>
  <c r="AC22" i="2"/>
  <c r="AC22" i="3"/>
  <c r="S15" i="2"/>
  <c r="S16" i="3"/>
  <c r="AM20" i="2"/>
  <c r="AM20" i="3"/>
  <c r="AT22" i="2"/>
  <c r="AT22" i="3"/>
  <c r="AE22" i="2"/>
  <c r="AE14" i="2" s="1"/>
  <c r="AE23" i="2" s="1"/>
  <c r="AE22" i="3"/>
  <c r="F18" i="2"/>
  <c r="F18" i="3"/>
  <c r="AA19" i="2"/>
  <c r="AA19" i="3"/>
  <c r="AM22" i="2"/>
  <c r="AM22" i="3"/>
  <c r="Z19" i="2"/>
  <c r="Z19" i="3"/>
  <c r="AL22" i="2"/>
  <c r="AL22" i="3"/>
  <c r="AR15" i="2"/>
  <c r="AR16" i="3"/>
  <c r="Y19" i="2"/>
  <c r="Y19" i="3"/>
  <c r="U22" i="2"/>
  <c r="U22" i="3"/>
  <c r="AH22" i="2"/>
  <c r="AH22" i="3"/>
  <c r="AZ15" i="2"/>
  <c r="AZ16" i="3"/>
  <c r="BC15" i="2"/>
  <c r="BC16" i="3"/>
  <c r="BJ15" i="3"/>
  <c r="AS15" i="2"/>
  <c r="AS16" i="3"/>
  <c r="AY22" i="2"/>
  <c r="AY22" i="3"/>
  <c r="K19" i="2"/>
  <c r="K19" i="3"/>
  <c r="BB15" i="2"/>
  <c r="BB16" i="3"/>
  <c r="AL15" i="2"/>
  <c r="AL16" i="3"/>
  <c r="W15" i="2"/>
  <c r="W16" i="3"/>
  <c r="L15" i="2"/>
  <c r="L16" i="3"/>
  <c r="AK20" i="2"/>
  <c r="AK20" i="3"/>
  <c r="AI15" i="3"/>
  <c r="J15" i="2"/>
  <c r="J16" i="3"/>
  <c r="AV20" i="2"/>
  <c r="AV20" i="3"/>
  <c r="AB22" i="2"/>
  <c r="AB22" i="3"/>
  <c r="H15" i="2"/>
  <c r="H16" i="3"/>
  <c r="AU22" i="2"/>
  <c r="AU22" i="3"/>
  <c r="E21" i="2"/>
  <c r="E21" i="3"/>
  <c r="AG22" i="2"/>
  <c r="AG22" i="3"/>
  <c r="AP20" i="2"/>
  <c r="AP20" i="3"/>
  <c r="X19" i="2"/>
  <c r="X19" i="3"/>
  <c r="T22" i="2"/>
  <c r="T22" i="3"/>
  <c r="AP22" i="2"/>
  <c r="AP22" i="3"/>
  <c r="AS20" i="2"/>
  <c r="AS20" i="3"/>
  <c r="AR20" i="2"/>
  <c r="AR20" i="3"/>
  <c r="AB15" i="2"/>
  <c r="AB16" i="3"/>
  <c r="AP15" i="2"/>
  <c r="AP16" i="3"/>
  <c r="BC22" i="2"/>
  <c r="BC22" i="3"/>
  <c r="BL15" i="3"/>
  <c r="AW22" i="2"/>
  <c r="AW14" i="2" s="1"/>
  <c r="AW22" i="3"/>
  <c r="I15" i="2"/>
  <c r="I16" i="3"/>
  <c r="R15" i="2"/>
  <c r="R16" i="3"/>
  <c r="AX22" i="2"/>
  <c r="AX22" i="3"/>
  <c r="G15" i="2"/>
  <c r="G16" i="3"/>
  <c r="AV22" i="2"/>
  <c r="AV22" i="3"/>
  <c r="X22" i="2"/>
  <c r="X22" i="3"/>
  <c r="AL20" i="2"/>
  <c r="AL20" i="3"/>
  <c r="W22" i="2"/>
  <c r="W22" i="3"/>
  <c r="V22" i="2"/>
  <c r="V22" i="3"/>
  <c r="P19" i="2"/>
  <c r="P19" i="3"/>
  <c r="W19" i="2"/>
  <c r="W19" i="3"/>
  <c r="S22" i="2"/>
  <c r="S22" i="3"/>
  <c r="AF22" i="2"/>
  <c r="AF22" i="3"/>
  <c r="BN20" i="2"/>
  <c r="BN14" i="2" s="1"/>
  <c r="BN31" i="2" s="1"/>
  <c r="BN32" i="2" s="1"/>
  <c r="BN45" i="2" s="1"/>
  <c r="BN20" i="3"/>
  <c r="BN15" i="3" s="1"/>
  <c r="AJ20" i="2"/>
  <c r="AJ20" i="3"/>
  <c r="AN20" i="2"/>
  <c r="AN20" i="3"/>
  <c r="BA15" i="2"/>
  <c r="BA16" i="3"/>
  <c r="AK15" i="2"/>
  <c r="AK16" i="3"/>
  <c r="AT20" i="2"/>
  <c r="AT20" i="3"/>
  <c r="M21" i="2"/>
  <c r="M21" i="3"/>
  <c r="L21" i="2"/>
  <c r="L21" i="3"/>
  <c r="AO15" i="2"/>
  <c r="AO16" i="3"/>
  <c r="BA20" i="2"/>
  <c r="BA20" i="3"/>
  <c r="F19" i="2"/>
  <c r="F19" i="3"/>
  <c r="AO20" i="2"/>
  <c r="AO20" i="3"/>
  <c r="E19" i="2"/>
  <c r="E19" i="3"/>
  <c r="AZ22" i="2"/>
  <c r="AZ22" i="3"/>
  <c r="H21" i="2"/>
  <c r="H21" i="3"/>
  <c r="AW20" i="2"/>
  <c r="AW20" i="3"/>
  <c r="Z22" i="2"/>
  <c r="Z22" i="3"/>
  <c r="AE20" i="2"/>
  <c r="AE20" i="3"/>
  <c r="Y22" i="2"/>
  <c r="Y22" i="3"/>
  <c r="O19" i="2"/>
  <c r="O19" i="3"/>
  <c r="AC15" i="2"/>
  <c r="AC16" i="3"/>
  <c r="V19" i="2"/>
  <c r="V19" i="3"/>
  <c r="R22" i="2"/>
  <c r="R22" i="3"/>
  <c r="AN22" i="2"/>
  <c r="AN22" i="3"/>
  <c r="AF20" i="2"/>
  <c r="AF20" i="3"/>
  <c r="BN8" i="6"/>
  <c r="BL8" i="6"/>
  <c r="BL20" i="2"/>
  <c r="BL14" i="2" s="1"/>
  <c r="BG8" i="6"/>
  <c r="BG20" i="2"/>
  <c r="BG14" i="2" s="1"/>
  <c r="BK8" i="6"/>
  <c r="BK20" i="2"/>
  <c r="BK14" i="2" s="1"/>
  <c r="BH8" i="6"/>
  <c r="BH20" i="2"/>
  <c r="BH14" i="2" s="1"/>
  <c r="BM8" i="6"/>
  <c r="BM20" i="2"/>
  <c r="BM14" i="2" s="1"/>
  <c r="BF8" i="6"/>
  <c r="BF20" i="2"/>
  <c r="BF14" i="2" s="1"/>
  <c r="AI8" i="6"/>
  <c r="AI20" i="2"/>
  <c r="BJ8" i="6"/>
  <c r="BJ20" i="2"/>
  <c r="BJ14" i="2" s="1"/>
  <c r="BI8" i="6"/>
  <c r="BI20" i="2"/>
  <c r="BI14" i="2" s="1"/>
  <c r="BE8" i="6"/>
  <c r="BE20" i="2"/>
  <c r="BE14" i="2" s="1"/>
  <c r="AW8" i="6"/>
  <c r="AK8" i="6"/>
  <c r="E9" i="6"/>
  <c r="CD45" i="2"/>
  <c r="CD40" i="2"/>
  <c r="BB8" i="6"/>
  <c r="AO8" i="6"/>
  <c r="AJ8" i="6"/>
  <c r="AF8" i="6"/>
  <c r="AT8" i="6"/>
  <c r="AG8" i="6"/>
  <c r="AZ8" i="6"/>
  <c r="AN8" i="6"/>
  <c r="AE8" i="6"/>
  <c r="AM8" i="6"/>
  <c r="AV8" i="6"/>
  <c r="AR8" i="6"/>
  <c r="BA8" i="6"/>
  <c r="AL8" i="6"/>
  <c r="AU8" i="6"/>
  <c r="AH8" i="6"/>
  <c r="AP8" i="6"/>
  <c r="AS8" i="6"/>
  <c r="BC8" i="6"/>
  <c r="AX8" i="6"/>
  <c r="AY8" i="6"/>
  <c r="U24" i="6"/>
  <c r="U20" i="3" s="1"/>
  <c r="S24" i="6"/>
  <c r="S20" i="3" s="1"/>
  <c r="Z24" i="6"/>
  <c r="Z20" i="3" s="1"/>
  <c r="R24" i="6"/>
  <c r="R20" i="3" s="1"/>
  <c r="AA24" i="6"/>
  <c r="AA20" i="3" s="1"/>
  <c r="V24" i="6"/>
  <c r="V20" i="3" s="1"/>
  <c r="L45" i="6"/>
  <c r="L38" i="6" s="1"/>
  <c r="E45" i="6"/>
  <c r="E38" i="6" s="1"/>
  <c r="AB24" i="6"/>
  <c r="AB20" i="3" s="1"/>
  <c r="T24" i="6"/>
  <c r="T20" i="3" s="1"/>
  <c r="AC24" i="6"/>
  <c r="AC20" i="3" s="1"/>
  <c r="Y24" i="6"/>
  <c r="Y20" i="3" s="1"/>
  <c r="X24" i="6"/>
  <c r="X20" i="3" s="1"/>
  <c r="W24" i="6"/>
  <c r="W20" i="3" s="1"/>
  <c r="I45" i="6"/>
  <c r="I38" i="6" s="1"/>
  <c r="M31" i="6"/>
  <c r="M24" i="6" s="1"/>
  <c r="E31" i="6"/>
  <c r="E24" i="6" s="1"/>
  <c r="I31" i="6"/>
  <c r="I24" i="6" s="1"/>
  <c r="L31" i="6"/>
  <c r="L24" i="6" s="1"/>
  <c r="N45" i="6"/>
  <c r="N38" i="6" s="1"/>
  <c r="F45" i="6"/>
  <c r="F38" i="6" s="1"/>
  <c r="P31" i="6"/>
  <c r="P24" i="6" s="1"/>
  <c r="O45" i="6"/>
  <c r="O38" i="6" s="1"/>
  <c r="G45" i="6"/>
  <c r="G38" i="6" s="1"/>
  <c r="J45" i="6"/>
  <c r="J38" i="6" s="1"/>
  <c r="F9" i="6"/>
  <c r="M45" i="6"/>
  <c r="M38" i="6" s="1"/>
  <c r="H31" i="6"/>
  <c r="H24" i="6" s="1"/>
  <c r="O31" i="6"/>
  <c r="O24" i="6" s="1"/>
  <c r="G31" i="6"/>
  <c r="G24" i="6" s="1"/>
  <c r="H45" i="6"/>
  <c r="H38" i="6" s="1"/>
  <c r="K45" i="6"/>
  <c r="K38" i="6" s="1"/>
  <c r="N31" i="6"/>
  <c r="N24" i="6" s="1"/>
  <c r="F31" i="6"/>
  <c r="F24" i="6" s="1"/>
  <c r="J31" i="6"/>
  <c r="J24" i="6" s="1"/>
  <c r="K31" i="6"/>
  <c r="K24" i="6" s="1"/>
  <c r="P45" i="6"/>
  <c r="P38" i="6" s="1"/>
  <c r="K9" i="6"/>
  <c r="P9" i="6"/>
  <c r="BC15" i="3" l="1"/>
  <c r="AU15" i="3"/>
  <c r="U15" i="3"/>
  <c r="AP14" i="2"/>
  <c r="AP23" i="2" s="1"/>
  <c r="AL15" i="3"/>
  <c r="AG15" i="3"/>
  <c r="AF14" i="2"/>
  <c r="AF42" i="2" s="1"/>
  <c r="AG14" i="2"/>
  <c r="AG23" i="2" s="1"/>
  <c r="AS14" i="2"/>
  <c r="AJ14" i="2"/>
  <c r="AH15" i="3"/>
  <c r="AH30" i="3" s="1"/>
  <c r="V15" i="3"/>
  <c r="V30" i="3" s="1"/>
  <c r="AJ15" i="3"/>
  <c r="AR14" i="2"/>
  <c r="AR31" i="2" s="1"/>
  <c r="AR32" i="2" s="1"/>
  <c r="AR45" i="2" s="1"/>
  <c r="AH14" i="2"/>
  <c r="AH23" i="2" s="1"/>
  <c r="AN15" i="3"/>
  <c r="AN30" i="3" s="1"/>
  <c r="AV14" i="2"/>
  <c r="AV42" i="2" s="1"/>
  <c r="AY14" i="2"/>
  <c r="AY31" i="2" s="1"/>
  <c r="AY32" i="2" s="1"/>
  <c r="AY45" i="2" s="1"/>
  <c r="AL14" i="2"/>
  <c r="AL31" i="2" s="1"/>
  <c r="AL32" i="2" s="1"/>
  <c r="AL45" i="2" s="1"/>
  <c r="AV15" i="3"/>
  <c r="AV31" i="3" s="1"/>
  <c r="AV43" i="3" s="1"/>
  <c r="Y15" i="3"/>
  <c r="Y30" i="3" s="1"/>
  <c r="AW42" i="2"/>
  <c r="AW31" i="2"/>
  <c r="AW32" i="2" s="1"/>
  <c r="AW45" i="2" s="1"/>
  <c r="AW23" i="2"/>
  <c r="AZ14" i="2"/>
  <c r="AZ31" i="2" s="1"/>
  <c r="AZ32" i="2" s="1"/>
  <c r="AZ45" i="2" s="1"/>
  <c r="AC15" i="3"/>
  <c r="AC30" i="3" s="1"/>
  <c r="X15" i="3"/>
  <c r="X30" i="3" s="1"/>
  <c r="AG42" i="2"/>
  <c r="BA14" i="2"/>
  <c r="BA42" i="2" s="1"/>
  <c r="AN14" i="2"/>
  <c r="AN42" i="2" s="1"/>
  <c r="AT14" i="2"/>
  <c r="AT42" i="2" s="1"/>
  <c r="AO14" i="2"/>
  <c r="AO31" i="2" s="1"/>
  <c r="AO32" i="2" s="1"/>
  <c r="AO45" i="2" s="1"/>
  <c r="AF15" i="3"/>
  <c r="AF30" i="3" s="1"/>
  <c r="AO15" i="3"/>
  <c r="AO31" i="3" s="1"/>
  <c r="AO43" i="3" s="1"/>
  <c r="AW15" i="3"/>
  <c r="AW30" i="3" s="1"/>
  <c r="AX14" i="2"/>
  <c r="AX42" i="2" s="1"/>
  <c r="AJ23" i="2"/>
  <c r="AJ42" i="2"/>
  <c r="AJ31" i="2"/>
  <c r="AJ32" i="2" s="1"/>
  <c r="AJ45" i="2" s="1"/>
  <c r="AJ30" i="3"/>
  <c r="AJ23" i="3"/>
  <c r="AJ31" i="3"/>
  <c r="AJ43" i="3" s="1"/>
  <c r="BN30" i="3"/>
  <c r="BN31" i="3"/>
  <c r="BN43" i="3" s="1"/>
  <c r="BN23" i="3"/>
  <c r="AG30" i="3"/>
  <c r="AG31" i="3"/>
  <c r="AG43" i="3" s="1"/>
  <c r="AG23" i="3"/>
  <c r="AP42" i="2"/>
  <c r="AH23" i="3"/>
  <c r="L22" i="2"/>
  <c r="L22" i="3"/>
  <c r="T15" i="3"/>
  <c r="F15" i="2"/>
  <c r="F16" i="3"/>
  <c r="U30" i="3"/>
  <c r="U31" i="3"/>
  <c r="U43" i="3" s="1"/>
  <c r="U23" i="3"/>
  <c r="BG30" i="3"/>
  <c r="BG31" i="3"/>
  <c r="BG43" i="3" s="1"/>
  <c r="BG23" i="3"/>
  <c r="BI30" i="3"/>
  <c r="BI23" i="3"/>
  <c r="BI31" i="3"/>
  <c r="BI43" i="3" s="1"/>
  <c r="E22" i="2"/>
  <c r="E22" i="3"/>
  <c r="BJ30" i="3"/>
  <c r="BJ23" i="3"/>
  <c r="BJ31" i="3"/>
  <c r="BJ43" i="3" s="1"/>
  <c r="J22" i="2"/>
  <c r="J22" i="3"/>
  <c r="AN23" i="3"/>
  <c r="AZ15" i="3"/>
  <c r="H20" i="2"/>
  <c r="H20" i="3"/>
  <c r="AA15" i="3"/>
  <c r="BC30" i="3"/>
  <c r="BC31" i="3"/>
  <c r="BC43" i="3" s="1"/>
  <c r="BC23" i="3"/>
  <c r="G22" i="2"/>
  <c r="G22" i="3"/>
  <c r="AI30" i="3"/>
  <c r="AI31" i="3"/>
  <c r="AI43" i="3" s="1"/>
  <c r="AI23" i="3"/>
  <c r="F22" i="2"/>
  <c r="F22" i="3"/>
  <c r="S15" i="3"/>
  <c r="AS15" i="3"/>
  <c r="O22" i="2"/>
  <c r="O22" i="3"/>
  <c r="E20" i="2"/>
  <c r="E20" i="3"/>
  <c r="AL30" i="3"/>
  <c r="AL31" i="3"/>
  <c r="AL43" i="3" s="1"/>
  <c r="AL23" i="3"/>
  <c r="BF30" i="3"/>
  <c r="BF23" i="3"/>
  <c r="BF31" i="3"/>
  <c r="BF43" i="3" s="1"/>
  <c r="P15" i="2"/>
  <c r="P16" i="3"/>
  <c r="K15" i="2"/>
  <c r="K16" i="3"/>
  <c r="BE30" i="3"/>
  <c r="BE23" i="3"/>
  <c r="BE31" i="3"/>
  <c r="BE43" i="3" s="1"/>
  <c r="BC14" i="2"/>
  <c r="AR15" i="3"/>
  <c r="M22" i="2"/>
  <c r="M22" i="3"/>
  <c r="BH30" i="3"/>
  <c r="BH23" i="3"/>
  <c r="BH31" i="3"/>
  <c r="BH43" i="3" s="1"/>
  <c r="I20" i="2"/>
  <c r="I14" i="2" s="1"/>
  <c r="I31" i="2" s="1"/>
  <c r="I32" i="2" s="1"/>
  <c r="I45" i="2" s="1"/>
  <c r="I20" i="3"/>
  <c r="E15" i="2"/>
  <c r="E16" i="3"/>
  <c r="AK14" i="2"/>
  <c r="AE15" i="3"/>
  <c r="AU14" i="2"/>
  <c r="BN23" i="2"/>
  <c r="AU30" i="3"/>
  <c r="AU23" i="3"/>
  <c r="AU31" i="3"/>
  <c r="AU43" i="3" s="1"/>
  <c r="BL30" i="3"/>
  <c r="BL23" i="3"/>
  <c r="BL31" i="3"/>
  <c r="BL43" i="3" s="1"/>
  <c r="I22" i="2"/>
  <c r="I22" i="3"/>
  <c r="F20" i="2"/>
  <c r="F20" i="3"/>
  <c r="BB15" i="3"/>
  <c r="AI14" i="2"/>
  <c r="AI42" i="2" s="1"/>
  <c r="BA15" i="3"/>
  <c r="BB14" i="2"/>
  <c r="AT15" i="3"/>
  <c r="G20" i="2"/>
  <c r="G20" i="3"/>
  <c r="R15" i="3"/>
  <c r="P20" i="2"/>
  <c r="P20" i="3"/>
  <c r="Z15" i="3"/>
  <c r="L20" i="2"/>
  <c r="L20" i="3"/>
  <c r="W15" i="3"/>
  <c r="BN42" i="2"/>
  <c r="M20" i="2"/>
  <c r="M20" i="3"/>
  <c r="AK15" i="3"/>
  <c r="AE31" i="2"/>
  <c r="AE32" i="2" s="1"/>
  <c r="AE45" i="2" s="1"/>
  <c r="AP15" i="3"/>
  <c r="K22" i="2"/>
  <c r="K22" i="3"/>
  <c r="AB15" i="3"/>
  <c r="O20" i="2"/>
  <c r="O20" i="3"/>
  <c r="BK30" i="3"/>
  <c r="BK31" i="3"/>
  <c r="BK43" i="3" s="1"/>
  <c r="BK23" i="3"/>
  <c r="AM15" i="3"/>
  <c r="AM14" i="2"/>
  <c r="N22" i="2"/>
  <c r="N22" i="3"/>
  <c r="AY15" i="3"/>
  <c r="P22" i="2"/>
  <c r="P22" i="3"/>
  <c r="K20" i="2"/>
  <c r="K20" i="3"/>
  <c r="J20" i="2"/>
  <c r="J20" i="3"/>
  <c r="N20" i="2"/>
  <c r="N20" i="3"/>
  <c r="H22" i="2"/>
  <c r="H22" i="3"/>
  <c r="AX15" i="3"/>
  <c r="AF23" i="2"/>
  <c r="AF31" i="2"/>
  <c r="AF32" i="2" s="1"/>
  <c r="AF45" i="2" s="1"/>
  <c r="AE42" i="2"/>
  <c r="BL42" i="2"/>
  <c r="BL31" i="2"/>
  <c r="BL32" i="2" s="1"/>
  <c r="BL45" i="2" s="1"/>
  <c r="BL23" i="2"/>
  <c r="AC8" i="6"/>
  <c r="AC20" i="2"/>
  <c r="AC14" i="2" s="1"/>
  <c r="T8" i="6"/>
  <c r="T20" i="2"/>
  <c r="T14" i="2" s="1"/>
  <c r="R8" i="6"/>
  <c r="R20" i="2"/>
  <c r="R14" i="2" s="1"/>
  <c r="AB8" i="6"/>
  <c r="AB20" i="2"/>
  <c r="AB14" i="2" s="1"/>
  <c r="BJ42" i="2"/>
  <c r="BJ31" i="2"/>
  <c r="BJ32" i="2" s="1"/>
  <c r="BJ45" i="2" s="1"/>
  <c r="BJ23" i="2"/>
  <c r="Z8" i="6"/>
  <c r="Z20" i="2"/>
  <c r="Z14" i="2" s="1"/>
  <c r="BH42" i="2"/>
  <c r="BH31" i="2"/>
  <c r="BH32" i="2" s="1"/>
  <c r="BH45" i="2" s="1"/>
  <c r="BH23" i="2"/>
  <c r="BM42" i="2"/>
  <c r="BM31" i="2"/>
  <c r="BM32" i="2" s="1"/>
  <c r="BM45" i="2" s="1"/>
  <c r="BM23" i="2"/>
  <c r="W8" i="6"/>
  <c r="W20" i="2"/>
  <c r="W14" i="2" s="1"/>
  <c r="S8" i="6"/>
  <c r="S20" i="2"/>
  <c r="S14" i="2" s="1"/>
  <c r="BF42" i="2"/>
  <c r="BF31" i="2"/>
  <c r="BF32" i="2" s="1"/>
  <c r="BF45" i="2" s="1"/>
  <c r="BF23" i="2"/>
  <c r="BK42" i="2"/>
  <c r="BK31" i="2"/>
  <c r="BK32" i="2" s="1"/>
  <c r="BK45" i="2" s="1"/>
  <c r="BK23" i="2"/>
  <c r="BE31" i="2"/>
  <c r="BE32" i="2" s="1"/>
  <c r="BE45" i="2" s="1"/>
  <c r="BE42" i="2"/>
  <c r="BE23" i="2"/>
  <c r="V8" i="6"/>
  <c r="V20" i="2"/>
  <c r="V14" i="2" s="1"/>
  <c r="AR42" i="2"/>
  <c r="AR23" i="2"/>
  <c r="U8" i="6"/>
  <c r="U20" i="2"/>
  <c r="U14" i="2" s="1"/>
  <c r="X8" i="6"/>
  <c r="X20" i="2"/>
  <c r="X14" i="2" s="1"/>
  <c r="Y8" i="6"/>
  <c r="Y20" i="2"/>
  <c r="Y14" i="2" s="1"/>
  <c r="BI42" i="2"/>
  <c r="BI31" i="2"/>
  <c r="BI32" i="2" s="1"/>
  <c r="BI45" i="2" s="1"/>
  <c r="BI23" i="2"/>
  <c r="BG42" i="2"/>
  <c r="BG31" i="2"/>
  <c r="BG32" i="2" s="1"/>
  <c r="BG45" i="2" s="1"/>
  <c r="BG23" i="2"/>
  <c r="AA8" i="6"/>
  <c r="AA20" i="2"/>
  <c r="AA14" i="2" s="1"/>
  <c r="AS31" i="2"/>
  <c r="AS32" i="2" s="1"/>
  <c r="AS45" i="2" s="1"/>
  <c r="AS42" i="2"/>
  <c r="AS23" i="2"/>
  <c r="I8" i="6"/>
  <c r="L8" i="6"/>
  <c r="E8" i="6"/>
  <c r="F8" i="6"/>
  <c r="N8" i="6"/>
  <c r="J8" i="6"/>
  <c r="G8" i="6"/>
  <c r="O8" i="6"/>
  <c r="M8" i="6"/>
  <c r="H8" i="6"/>
  <c r="P8" i="6"/>
  <c r="K8" i="6"/>
  <c r="V23" i="3" l="1"/>
  <c r="AN31" i="3"/>
  <c r="AN43" i="3" s="1"/>
  <c r="AP31" i="2"/>
  <c r="AP32" i="2" s="1"/>
  <c r="AP45" i="2" s="1"/>
  <c r="V31" i="3"/>
  <c r="V43" i="3" s="1"/>
  <c r="AG31" i="2"/>
  <c r="AG32" i="2" s="1"/>
  <c r="AG45" i="2" s="1"/>
  <c r="AH31" i="3"/>
  <c r="AH43" i="3" s="1"/>
  <c r="AV23" i="2"/>
  <c r="AL42" i="2"/>
  <c r="AV31" i="2"/>
  <c r="AV32" i="2" s="1"/>
  <c r="AV45" i="2" s="1"/>
  <c r="AH42" i="2"/>
  <c r="AL23" i="2"/>
  <c r="AH31" i="2"/>
  <c r="AH32" i="2" s="1"/>
  <c r="AH45" i="2" s="1"/>
  <c r="AV30" i="3"/>
  <c r="AY42" i="2"/>
  <c r="Y23" i="3"/>
  <c r="Y31" i="3"/>
  <c r="Y43" i="3" s="1"/>
  <c r="I15" i="3"/>
  <c r="I31" i="3" s="1"/>
  <c r="I43" i="3" s="1"/>
  <c r="AV23" i="3"/>
  <c r="AY23" i="2"/>
  <c r="AO42" i="2"/>
  <c r="X31" i="3"/>
  <c r="X43" i="3" s="1"/>
  <c r="X23" i="3"/>
  <c r="AO23" i="2"/>
  <c r="H15" i="3"/>
  <c r="H31" i="3" s="1"/>
  <c r="H43" i="3" s="1"/>
  <c r="H14" i="2"/>
  <c r="H42" i="2" s="1"/>
  <c r="K15" i="3"/>
  <c r="K31" i="3" s="1"/>
  <c r="K43" i="3" s="1"/>
  <c r="M15" i="3"/>
  <c r="M30" i="3" s="1"/>
  <c r="F14" i="2"/>
  <c r="F31" i="2" s="1"/>
  <c r="F32" i="2" s="1"/>
  <c r="F45" i="2" s="1"/>
  <c r="I42" i="2"/>
  <c r="AC31" i="3"/>
  <c r="AC43" i="3" s="1"/>
  <c r="AC23" i="3"/>
  <c r="G15" i="3"/>
  <c r="G31" i="3" s="1"/>
  <c r="G43" i="3" s="1"/>
  <c r="AZ23" i="2"/>
  <c r="AZ42" i="2"/>
  <c r="AN31" i="2"/>
  <c r="AN32" i="2" s="1"/>
  <c r="AN45" i="2" s="1"/>
  <c r="G14" i="2"/>
  <c r="G23" i="2" s="1"/>
  <c r="E15" i="3"/>
  <c r="E30" i="3" s="1"/>
  <c r="K14" i="2"/>
  <c r="K42" i="2" s="1"/>
  <c r="AO30" i="3"/>
  <c r="E14" i="2"/>
  <c r="E42" i="2" s="1"/>
  <c r="J14" i="2"/>
  <c r="J23" i="2" s="1"/>
  <c r="L14" i="2"/>
  <c r="L42" i="2" s="1"/>
  <c r="O15" i="3"/>
  <c r="O31" i="3" s="1"/>
  <c r="O43" i="3" s="1"/>
  <c r="N14" i="2"/>
  <c r="N23" i="2" s="1"/>
  <c r="AT23" i="2"/>
  <c r="M14" i="2"/>
  <c r="M42" i="2" s="1"/>
  <c r="AO23" i="3"/>
  <c r="AN23" i="2"/>
  <c r="AT31" i="2"/>
  <c r="AT32" i="2" s="1"/>
  <c r="AT45" i="2" s="1"/>
  <c r="BA31" i="2"/>
  <c r="BA32" i="2" s="1"/>
  <c r="BA45" i="2" s="1"/>
  <c r="AW31" i="3"/>
  <c r="AW43" i="3" s="1"/>
  <c r="P14" i="2"/>
  <c r="P31" i="2" s="1"/>
  <c r="P32" i="2" s="1"/>
  <c r="P45" i="2" s="1"/>
  <c r="AW23" i="3"/>
  <c r="P15" i="3"/>
  <c r="P30" i="3" s="1"/>
  <c r="AX23" i="2"/>
  <c r="AX31" i="2"/>
  <c r="AX32" i="2" s="1"/>
  <c r="AX45" i="2" s="1"/>
  <c r="N15" i="3"/>
  <c r="N30" i="3" s="1"/>
  <c r="L15" i="3"/>
  <c r="L23" i="3" s="1"/>
  <c r="AF23" i="3"/>
  <c r="J15" i="3"/>
  <c r="J30" i="3" s="1"/>
  <c r="AI23" i="2"/>
  <c r="AF31" i="3"/>
  <c r="AF43" i="3" s="1"/>
  <c r="BA23" i="2"/>
  <c r="I30" i="3"/>
  <c r="I23" i="3"/>
  <c r="AP30" i="3"/>
  <c r="AP23" i="3"/>
  <c r="AP31" i="3"/>
  <c r="AP43" i="3" s="1"/>
  <c r="BB30" i="3"/>
  <c r="BB31" i="3"/>
  <c r="BB43" i="3" s="1"/>
  <c r="BB23" i="3"/>
  <c r="AT30" i="3"/>
  <c r="AT23" i="3"/>
  <c r="AT31" i="3"/>
  <c r="AT43" i="3" s="1"/>
  <c r="BA30" i="3"/>
  <c r="BA31" i="3"/>
  <c r="BA43" i="3" s="1"/>
  <c r="BA23" i="3"/>
  <c r="AI31" i="2"/>
  <c r="AI32" i="2" s="1"/>
  <c r="AI45" i="2" s="1"/>
  <c r="AK23" i="2"/>
  <c r="AK42" i="2"/>
  <c r="AK31" i="2"/>
  <c r="AK32" i="2" s="1"/>
  <c r="AK45" i="2" s="1"/>
  <c r="AM23" i="2"/>
  <c r="AM42" i="2"/>
  <c r="AM31" i="2"/>
  <c r="AM32" i="2" s="1"/>
  <c r="AM45" i="2" s="1"/>
  <c r="S30" i="3"/>
  <c r="S31" i="3"/>
  <c r="S43" i="3" s="1"/>
  <c r="S23" i="3"/>
  <c r="BB23" i="2"/>
  <c r="BB31" i="2"/>
  <c r="BB32" i="2" s="1"/>
  <c r="BB45" i="2" s="1"/>
  <c r="BB42" i="2"/>
  <c r="W30" i="3"/>
  <c r="W23" i="3"/>
  <c r="W31" i="3"/>
  <c r="W43" i="3" s="1"/>
  <c r="AS30" i="3"/>
  <c r="AS23" i="3"/>
  <c r="AS31" i="3"/>
  <c r="AS43" i="3" s="1"/>
  <c r="AE30" i="3"/>
  <c r="AE23" i="3"/>
  <c r="AE31" i="3"/>
  <c r="AE43" i="3" s="1"/>
  <c r="BC42" i="2"/>
  <c r="BC31" i="2"/>
  <c r="BC32" i="2" s="1"/>
  <c r="BC45" i="2" s="1"/>
  <c r="BC23" i="2"/>
  <c r="AK30" i="3"/>
  <c r="AK23" i="3"/>
  <c r="AK31" i="3"/>
  <c r="AK43" i="3" s="1"/>
  <c r="F15" i="3"/>
  <c r="T30" i="3"/>
  <c r="T23" i="3"/>
  <c r="T31" i="3"/>
  <c r="T43" i="3" s="1"/>
  <c r="Z30" i="3"/>
  <c r="Z31" i="3"/>
  <c r="Z43" i="3" s="1"/>
  <c r="Z23" i="3"/>
  <c r="AM30" i="3"/>
  <c r="AM23" i="3"/>
  <c r="AM31" i="3"/>
  <c r="AM43" i="3" s="1"/>
  <c r="AA30" i="3"/>
  <c r="AA31" i="3"/>
  <c r="AA43" i="3" s="1"/>
  <c r="AA23" i="3"/>
  <c r="O14" i="2"/>
  <c r="AY30" i="3"/>
  <c r="AY23" i="3"/>
  <c r="AY31" i="3"/>
  <c r="AY43" i="3" s="1"/>
  <c r="R30" i="3"/>
  <c r="R23" i="3"/>
  <c r="R31" i="3"/>
  <c r="R43" i="3" s="1"/>
  <c r="AR30" i="3"/>
  <c r="AR23" i="3"/>
  <c r="AR31" i="3"/>
  <c r="AR43" i="3" s="1"/>
  <c r="I23" i="2"/>
  <c r="AB30" i="3"/>
  <c r="AB31" i="3"/>
  <c r="AB43" i="3" s="1"/>
  <c r="AB23" i="3"/>
  <c r="AZ30" i="3"/>
  <c r="AZ23" i="3"/>
  <c r="AZ31" i="3"/>
  <c r="AZ43" i="3" s="1"/>
  <c r="AU31" i="2"/>
  <c r="AU32" i="2" s="1"/>
  <c r="AU45" i="2" s="1"/>
  <c r="AU23" i="2"/>
  <c r="AU42" i="2"/>
  <c r="AX30" i="3"/>
  <c r="AX31" i="3"/>
  <c r="AX43" i="3" s="1"/>
  <c r="AX23" i="3"/>
  <c r="R42" i="2"/>
  <c r="R31" i="2"/>
  <c r="R32" i="2" s="1"/>
  <c r="R45" i="2" s="1"/>
  <c r="R23" i="2"/>
  <c r="X42" i="2"/>
  <c r="X31" i="2"/>
  <c r="X32" i="2" s="1"/>
  <c r="X45" i="2" s="1"/>
  <c r="X23" i="2"/>
  <c r="S31" i="2"/>
  <c r="S32" i="2" s="1"/>
  <c r="S45" i="2" s="1"/>
  <c r="S42" i="2"/>
  <c r="S23" i="2"/>
  <c r="AA31" i="2"/>
  <c r="AA32" i="2" s="1"/>
  <c r="AA45" i="2" s="1"/>
  <c r="AA42" i="2"/>
  <c r="AA23" i="2"/>
  <c r="T42" i="2"/>
  <c r="T31" i="2"/>
  <c r="T32" i="2" s="1"/>
  <c r="T45" i="2" s="1"/>
  <c r="T23" i="2"/>
  <c r="Y42" i="2"/>
  <c r="Y31" i="2"/>
  <c r="Y32" i="2" s="1"/>
  <c r="Y45" i="2" s="1"/>
  <c r="Y23" i="2"/>
  <c r="U31" i="2"/>
  <c r="U32" i="2" s="1"/>
  <c r="U45" i="2" s="1"/>
  <c r="U42" i="2"/>
  <c r="U23" i="2"/>
  <c r="AB31" i="2"/>
  <c r="AB32" i="2" s="1"/>
  <c r="AB45" i="2" s="1"/>
  <c r="AB42" i="2"/>
  <c r="AB23" i="2"/>
  <c r="AC31" i="2"/>
  <c r="AC32" i="2" s="1"/>
  <c r="AC45" i="2" s="1"/>
  <c r="AC42" i="2"/>
  <c r="AC23" i="2"/>
  <c r="Z31" i="2"/>
  <c r="Z32" i="2" s="1"/>
  <c r="Z45" i="2" s="1"/>
  <c r="Z42" i="2"/>
  <c r="Z23" i="2"/>
  <c r="V31" i="2"/>
  <c r="V32" i="2" s="1"/>
  <c r="V45" i="2" s="1"/>
  <c r="V42" i="2"/>
  <c r="V23" i="2"/>
  <c r="W31" i="2"/>
  <c r="W32" i="2" s="1"/>
  <c r="W45" i="2" s="1"/>
  <c r="W42" i="2"/>
  <c r="W23" i="2"/>
  <c r="BQ34" i="5"/>
  <c r="H23" i="3" l="1"/>
  <c r="H30" i="3"/>
  <c r="H31" i="2"/>
  <c r="H32" i="2" s="1"/>
  <c r="H45" i="2" s="1"/>
  <c r="M23" i="3"/>
  <c r="H23" i="2"/>
  <c r="M31" i="3"/>
  <c r="M43" i="3" s="1"/>
  <c r="K30" i="3"/>
  <c r="K23" i="3"/>
  <c r="F42" i="2"/>
  <c r="K31" i="2"/>
  <c r="K32" i="2" s="1"/>
  <c r="K45" i="2" s="1"/>
  <c r="N23" i="3"/>
  <c r="G23" i="3"/>
  <c r="J31" i="2"/>
  <c r="J32" i="2" s="1"/>
  <c r="J45" i="2" s="1"/>
  <c r="G30" i="3"/>
  <c r="F23" i="2"/>
  <c r="N31" i="3"/>
  <c r="N43" i="3" s="1"/>
  <c r="L23" i="2"/>
  <c r="O30" i="3"/>
  <c r="E31" i="2"/>
  <c r="E32" i="2" s="1"/>
  <c r="E45" i="2" s="1"/>
  <c r="J31" i="3"/>
  <c r="J43" i="3" s="1"/>
  <c r="J42" i="2"/>
  <c r="E23" i="2"/>
  <c r="N42" i="2"/>
  <c r="N31" i="2"/>
  <c r="N32" i="2" s="1"/>
  <c r="N45" i="2" s="1"/>
  <c r="G42" i="2"/>
  <c r="J23" i="3"/>
  <c r="E23" i="3"/>
  <c r="K23" i="2"/>
  <c r="G31" i="2"/>
  <c r="G32" i="2" s="1"/>
  <c r="G45" i="2" s="1"/>
  <c r="L31" i="2"/>
  <c r="L32" i="2" s="1"/>
  <c r="L45" i="2" s="1"/>
  <c r="E31" i="3"/>
  <c r="E43" i="3" s="1"/>
  <c r="O23" i="3"/>
  <c r="M31" i="2"/>
  <c r="M32" i="2" s="1"/>
  <c r="M45" i="2" s="1"/>
  <c r="P23" i="2"/>
  <c r="P42" i="2"/>
  <c r="M23" i="2"/>
  <c r="P31" i="3"/>
  <c r="P43" i="3" s="1"/>
  <c r="L31" i="3"/>
  <c r="L43" i="3" s="1"/>
  <c r="L30" i="3"/>
  <c r="P23" i="3"/>
  <c r="F30" i="3"/>
  <c r="F23" i="3"/>
  <c r="F31" i="3"/>
  <c r="F43" i="3" s="1"/>
  <c r="O42" i="2"/>
  <c r="O31" i="2"/>
  <c r="O32" i="2" s="1"/>
  <c r="O45" i="2" s="1"/>
  <c r="O23" i="2"/>
  <c r="BD34" i="5"/>
  <c r="BZ38" i="6" l="1"/>
  <c r="BZ22" i="3" s="1"/>
  <c r="BZ15" i="3" s="1"/>
  <c r="BZ30" i="3" l="1"/>
  <c r="BZ23" i="3"/>
  <c r="BZ31" i="3"/>
  <c r="BZ8" i="6"/>
  <c r="BZ22" i="2"/>
  <c r="BZ14" i="2" s="1"/>
  <c r="BZ43" i="3" l="1"/>
  <c r="BZ41" i="3"/>
  <c r="BZ31" i="2"/>
  <c r="BZ32" i="2" s="1"/>
  <c r="BZ42" i="2"/>
  <c r="BZ23" i="2"/>
  <c r="Q12" i="3"/>
  <c r="BZ45" i="2" l="1"/>
  <c r="BZ40" i="2"/>
  <c r="BQ11" i="2"/>
  <c r="I8" i="13" l="1"/>
  <c r="Q21" i="3" l="1"/>
  <c r="Q17" i="3"/>
  <c r="BQ26" i="2" l="1"/>
  <c r="Q26" i="3"/>
  <c r="Q25" i="3" l="1"/>
  <c r="BQ43" i="2"/>
  <c r="BQ25" i="2"/>
  <c r="BD20" i="6"/>
  <c r="BD19" i="3" s="1"/>
  <c r="AQ20" i="6"/>
  <c r="AQ19" i="3" s="1"/>
  <c r="AD20" i="6"/>
  <c r="AD19" i="3" s="1"/>
  <c r="Q20" i="6"/>
  <c r="Q19" i="3" l="1"/>
  <c r="BD16" i="6"/>
  <c r="BD18" i="3" s="1"/>
  <c r="AQ16" i="6"/>
  <c r="AQ18" i="3" s="1"/>
  <c r="AD16" i="6"/>
  <c r="AD18" i="3" s="1"/>
  <c r="Q16" i="6"/>
  <c r="Q18" i="3" l="1"/>
  <c r="Q11" i="2"/>
  <c r="AD11" i="2"/>
  <c r="AQ11" i="2"/>
  <c r="BD11" i="2"/>
  <c r="Q19" i="2"/>
  <c r="AD19" i="2"/>
  <c r="AQ19" i="2"/>
  <c r="BD19" i="2"/>
  <c r="BD21" i="2"/>
  <c r="BD28" i="6"/>
  <c r="BD18" i="2"/>
  <c r="BD16" i="2"/>
  <c r="AQ21" i="2"/>
  <c r="AQ28" i="6"/>
  <c r="AQ18" i="2"/>
  <c r="AQ16" i="2"/>
  <c r="AQ11" i="6"/>
  <c r="AD21" i="2"/>
  <c r="AD28" i="6"/>
  <c r="AD18" i="2"/>
  <c r="AD16" i="2"/>
  <c r="Q16" i="2"/>
  <c r="AD11" i="6"/>
  <c r="Q21" i="2"/>
  <c r="Q28" i="6"/>
  <c r="Q18" i="2"/>
  <c r="Q11" i="6"/>
  <c r="BD13" i="2"/>
  <c r="AQ26" i="2" l="1"/>
  <c r="AQ25" i="2" s="1"/>
  <c r="Q26" i="2"/>
  <c r="AD26" i="2"/>
  <c r="Q45" i="6"/>
  <c r="Q31" i="6"/>
  <c r="AQ45" i="6"/>
  <c r="AQ31" i="6"/>
  <c r="AD45" i="6"/>
  <c r="AD31" i="6"/>
  <c r="AD43" i="2" l="1"/>
  <c r="Q38" i="6"/>
  <c r="AQ43" i="2"/>
  <c r="AD25" i="2"/>
  <c r="Q24" i="6"/>
  <c r="AD24" i="6"/>
  <c r="AD20" i="3" s="1"/>
  <c r="AD38" i="6"/>
  <c r="AD22" i="3" s="1"/>
  <c r="Q43" i="2"/>
  <c r="AQ24" i="6"/>
  <c r="AQ20" i="3" s="1"/>
  <c r="Q25" i="2"/>
  <c r="AQ38" i="6"/>
  <c r="AQ22" i="3" s="1"/>
  <c r="AQ13" i="2"/>
  <c r="AQ20" i="2" l="1"/>
  <c r="AD22" i="2"/>
  <c r="Q20" i="2"/>
  <c r="Q20" i="3"/>
  <c r="Q22" i="2"/>
  <c r="Q22" i="3"/>
  <c r="AD20" i="2"/>
  <c r="AQ22" i="2"/>
  <c r="Q13" i="2" l="1"/>
  <c r="Q14" i="3"/>
  <c r="AD13" i="2"/>
  <c r="BD31" i="6" l="1"/>
  <c r="BD45" i="6"/>
  <c r="BD11" i="6"/>
  <c r="BD26" i="2" l="1"/>
  <c r="BD38" i="6"/>
  <c r="BD22" i="3" s="1"/>
  <c r="BD24" i="6"/>
  <c r="BD20" i="3" s="1"/>
  <c r="BD20" i="2" l="1"/>
  <c r="BD22" i="2"/>
  <c r="BD25" i="2"/>
  <c r="BD43" i="2"/>
  <c r="BD22" i="5" l="1"/>
  <c r="BQ28" i="6"/>
  <c r="BQ22" i="5"/>
  <c r="BQ11" i="6"/>
  <c r="BQ21" i="5" l="1"/>
  <c r="BQ9" i="5" s="1"/>
  <c r="BQ20" i="6"/>
  <c r="BQ19" i="3" s="1"/>
  <c r="BQ9" i="6"/>
  <c r="BQ16" i="3" s="1"/>
  <c r="BQ13" i="2"/>
  <c r="BD12" i="2"/>
  <c r="BQ12" i="2"/>
  <c r="BQ16" i="2"/>
  <c r="BD9" i="6"/>
  <c r="Q9" i="6"/>
  <c r="Q15" i="2" s="1"/>
  <c r="BQ21" i="2"/>
  <c r="Q13" i="3"/>
  <c r="BQ16" i="6"/>
  <c r="BQ18" i="3" s="1"/>
  <c r="BQ31" i="6"/>
  <c r="Q12" i="2"/>
  <c r="BD21" i="5"/>
  <c r="BD9" i="5" s="1"/>
  <c r="BD15" i="2" l="1"/>
  <c r="BD16" i="3"/>
  <c r="BD15" i="3" s="1"/>
  <c r="BD30" i="3" s="1"/>
  <c r="BD8" i="5"/>
  <c r="BD11" i="3"/>
  <c r="BD10" i="3" s="1"/>
  <c r="BQ8" i="5"/>
  <c r="BQ11" i="3"/>
  <c r="BQ10" i="3" s="1"/>
  <c r="BQ19" i="2"/>
  <c r="BQ45" i="6"/>
  <c r="BQ24" i="6"/>
  <c r="BQ20" i="3" s="1"/>
  <c r="BQ15" i="2"/>
  <c r="Q8" i="6"/>
  <c r="BD8" i="6"/>
  <c r="Q14" i="2"/>
  <c r="Q31" i="2" s="1"/>
  <c r="BQ18" i="2"/>
  <c r="Q16" i="3"/>
  <c r="AD9" i="6"/>
  <c r="AD16" i="3" s="1"/>
  <c r="AD15" i="3" s="1"/>
  <c r="BD14" i="2"/>
  <c r="BD42" i="2" s="1"/>
  <c r="AQ12" i="2"/>
  <c r="AD12" i="2"/>
  <c r="AQ9" i="6"/>
  <c r="AQ16" i="3" s="1"/>
  <c r="AQ15" i="3" s="1"/>
  <c r="AD30" i="3" l="1"/>
  <c r="AD23" i="3"/>
  <c r="AD31" i="3"/>
  <c r="AD43" i="3" s="1"/>
  <c r="AQ30" i="3"/>
  <c r="AQ31" i="3"/>
  <c r="AQ43" i="3" s="1"/>
  <c r="AQ23" i="3"/>
  <c r="BD31" i="3"/>
  <c r="BD43" i="3" s="1"/>
  <c r="BD23" i="3"/>
  <c r="BQ20" i="2"/>
  <c r="BQ38" i="6"/>
  <c r="BQ22" i="3" s="1"/>
  <c r="BQ15" i="3" s="1"/>
  <c r="Q42" i="2"/>
  <c r="BD31" i="2"/>
  <c r="AD15" i="2"/>
  <c r="AD8" i="6"/>
  <c r="Q15" i="3"/>
  <c r="AQ8" i="6"/>
  <c r="AQ15" i="2"/>
  <c r="BQ30" i="3" l="1"/>
  <c r="BQ31" i="3"/>
  <c r="BQ43" i="3" s="1"/>
  <c r="BQ23" i="3"/>
  <c r="BQ10" i="2"/>
  <c r="BQ9" i="2" s="1"/>
  <c r="BQ22" i="2"/>
  <c r="BQ14" i="2" s="1"/>
  <c r="BQ42" i="2" s="1"/>
  <c r="BQ8" i="6"/>
  <c r="AD14" i="2"/>
  <c r="AQ14" i="2"/>
  <c r="AD10" i="2"/>
  <c r="Q30" i="3"/>
  <c r="BQ31" i="2" l="1"/>
  <c r="BQ32" i="2" s="1"/>
  <c r="BQ45" i="2" s="1"/>
  <c r="BQ23" i="2"/>
  <c r="Q10" i="2"/>
  <c r="Q11" i="3"/>
  <c r="AQ10" i="2"/>
  <c r="AQ31" i="2"/>
  <c r="AQ42" i="2"/>
  <c r="AD9" i="2"/>
  <c r="BD10" i="2"/>
  <c r="AD42" i="2"/>
  <c r="AD31" i="2"/>
  <c r="Q10" i="3" l="1"/>
  <c r="Q9" i="2"/>
  <c r="BD9" i="2"/>
  <c r="AD32" i="2"/>
  <c r="AD23" i="2"/>
  <c r="AQ9" i="2"/>
  <c r="Q23" i="3" l="1"/>
  <c r="Q31" i="3"/>
  <c r="AD45" i="2"/>
  <c r="AQ23" i="2"/>
  <c r="AQ32" i="2"/>
  <c r="Q23" i="2"/>
  <c r="Q32" i="2"/>
  <c r="BD23" i="2"/>
  <c r="BD32" i="2"/>
  <c r="H8" i="13"/>
  <c r="G8" i="13"/>
  <c r="F8" i="13"/>
  <c r="BD45" i="2" l="1"/>
  <c r="Q43" i="3"/>
  <c r="AQ45" i="2"/>
  <c r="Q45" i="2"/>
</calcChain>
</file>

<file path=xl/sharedStrings.xml><?xml version="1.0" encoding="utf-8"?>
<sst xmlns="http://schemas.openxmlformats.org/spreadsheetml/2006/main" count="1183" uniqueCount="722">
  <si>
    <t>Estadísticas de Finanzas Públicas Armonizadas</t>
  </si>
  <si>
    <t>Consejo Monetario Centroamericano</t>
  </si>
  <si>
    <t>Secretaría Ejecutiva</t>
  </si>
  <si>
    <t>www.secmca.org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</si>
  <si>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</si>
  <si>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</si>
  <si>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</si>
  <si>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</si>
  <si>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Ingreso</t>
  </si>
  <si>
    <t>Gasto</t>
  </si>
  <si>
    <t>Transacciones en Activos y Pasivos</t>
  </si>
  <si>
    <t>Erogación por Funciones de Gobierno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</si>
  <si>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</si>
  <si>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</si>
  <si>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</si>
  <si>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</si>
  <si>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</si>
  <si>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</si>
  <si>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</si>
  <si>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</si>
  <si>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</si>
  <si>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</si>
  <si>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</si>
  <si>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</si>
  <si>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</si>
  <si>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</si>
  <si>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</si>
  <si>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</si>
  <si>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</si>
  <si>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</si>
  <si>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</si>
  <si>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</si>
  <si>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</si>
  <si>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</si>
  <si>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</si>
  <si>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</si>
  <si>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</si>
  <si>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</si>
  <si>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</si>
  <si>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</si>
  <si>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</si>
  <si>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</si>
  <si>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</si>
  <si>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</si>
  <si>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</si>
  <si>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</si>
  <si>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</si>
  <si>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</si>
  <si>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</si>
  <si>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</si>
  <si>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</si>
  <si>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</si>
  <si>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</si>
  <si>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</si>
  <si>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</si>
  <si>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</si>
  <si>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</si>
  <si>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</si>
  <si>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</si>
  <si>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</si>
  <si>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</si>
  <si>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</si>
  <si>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</si>
  <si>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</si>
  <si>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</si>
  <si>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</si>
  <si>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</si>
  <si>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</si>
  <si>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</si>
  <si>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</si>
  <si>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</si>
  <si>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</si>
  <si>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</si>
  <si>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</si>
  <si>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</si>
  <si>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</si>
  <si>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</si>
  <si>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</si>
  <si>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</si>
  <si>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</si>
  <si>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</si>
  <si>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</si>
  <si>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</si>
  <si>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</si>
  <si>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</si>
  <si>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</si>
  <si>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</si>
  <si>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</si>
  <si>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</si>
  <si>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Cobertura: </t>
  </si>
  <si>
    <t xml:space="preserve">Frecuencia: 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</si>
  <si>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</si>
  <si>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</si>
  <si>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</si>
  <si>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</si>
  <si>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</si>
  <si>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</si>
  <si>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</si>
  <si>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</si>
  <si>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</si>
  <si>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</si>
  <si>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</si>
  <si>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</si>
  <si>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</si>
  <si>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</si>
  <si>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</si>
  <si>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</si>
  <si>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</si>
  <si>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</si>
  <si>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</si>
  <si>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</si>
  <si>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</si>
  <si>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</si>
  <si>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</si>
  <si>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</si>
  <si>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</si>
  <si>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</si>
  <si>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</si>
  <si>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</si>
  <si>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</si>
  <si>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</si>
  <si>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</si>
  <si>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</si>
  <si>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</si>
  <si>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</si>
  <si>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</si>
  <si>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</si>
  <si>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</si>
  <si>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</si>
  <si>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</si>
  <si>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</si>
  <si>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</si>
  <si>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</si>
  <si>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</si>
  <si>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</si>
  <si>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</si>
  <si>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</si>
  <si>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</si>
  <si>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</si>
  <si>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</si>
  <si>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</si>
  <si>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</si>
  <si>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</si>
  <si>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</si>
  <si>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</si>
  <si>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</si>
  <si>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</si>
  <si>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</si>
  <si>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</si>
  <si>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</si>
  <si>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</si>
  <si>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</si>
  <si>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</si>
  <si>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3M2</t>
  </si>
  <si>
    <t>3M3D1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</si>
  <si>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</si>
  <si>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</si>
  <si>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</si>
  <si>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</si>
  <si>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</si>
  <si>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</si>
  <si>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</si>
  <si>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</si>
  <si>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</si>
  <si>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</si>
  <si>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</si>
  <si>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</si>
  <si>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</si>
  <si>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</si>
  <si>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</si>
  <si>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</si>
  <si>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</si>
  <si>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</si>
  <si>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</si>
  <si>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</si>
  <si>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</si>
  <si>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</si>
  <si>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</si>
  <si>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</si>
  <si>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</si>
  <si>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</si>
  <si>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</si>
  <si>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</si>
  <si>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</si>
  <si>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</si>
  <si>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</si>
  <si>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</si>
  <si>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</si>
  <si>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</si>
  <si>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</si>
  <si>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</si>
  <si>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</si>
  <si>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</si>
  <si>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</si>
  <si>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</si>
  <si>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</si>
  <si>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</si>
  <si>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</si>
  <si>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</si>
  <si>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</si>
  <si>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</si>
  <si>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</si>
  <si>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</si>
  <si>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</si>
  <si>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</si>
  <si>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</si>
  <si>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</si>
  <si>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</si>
  <si>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</si>
  <si>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</si>
  <si>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</si>
  <si>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</si>
  <si>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</si>
  <si>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</si>
  <si>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</si>
  <si>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</si>
  <si>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</si>
  <si>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</si>
  <si>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</si>
  <si>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</si>
  <si>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</si>
  <si>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</si>
  <si>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</si>
  <si>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</si>
  <si>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</si>
  <si>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</si>
  <si>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</si>
  <si>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</si>
  <si>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</si>
  <si>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</si>
  <si>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</si>
  <si>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</si>
  <si>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</si>
  <si>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</si>
  <si>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</si>
  <si>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</si>
  <si>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</si>
  <si>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</si>
  <si>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</si>
  <si>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</si>
  <si>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</si>
  <si>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</si>
  <si>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</si>
  <si>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</si>
  <si>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</si>
  <si>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</si>
  <si>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</si>
  <si>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</si>
  <si>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</si>
  <si>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</si>
  <si>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</si>
  <si>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</si>
  <si>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</si>
  <si>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</si>
  <si>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</si>
  <si>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</si>
  <si>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</si>
  <si>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</si>
  <si>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</si>
  <si>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</si>
  <si>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</si>
  <si>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</si>
  <si>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</si>
  <si>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</si>
  <si>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</si>
  <si>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</si>
  <si>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</si>
  <si>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</si>
  <si>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</si>
  <si>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</si>
  <si>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</si>
  <si>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</si>
  <si>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</si>
  <si>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</si>
  <si>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</si>
  <si>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</si>
  <si>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</si>
  <si>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</si>
  <si>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</si>
  <si>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</si>
  <si>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</si>
  <si>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</si>
  <si>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</si>
  <si>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</si>
  <si>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</si>
  <si>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</si>
  <si>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</si>
  <si>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</si>
  <si>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</si>
  <si>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</si>
  <si>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</si>
  <si>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</si>
  <si>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</si>
  <si>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</si>
  <si>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</si>
  <si>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</si>
  <si>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</si>
  <si>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</si>
  <si>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</si>
  <si>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</si>
  <si>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</si>
  <si>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</si>
  <si>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</si>
  <si>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</si>
  <si>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</si>
  <si>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</si>
  <si>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</si>
  <si>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</si>
  <si>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</si>
  <si>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</si>
  <si>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</si>
  <si>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</si>
  <si>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</si>
  <si>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</si>
  <si>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</si>
  <si>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</si>
  <si>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</si>
  <si>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</si>
  <si>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</si>
  <si>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</si>
  <si>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</si>
  <si>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</si>
  <si>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</si>
  <si>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</si>
  <si>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</si>
  <si>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</si>
  <si>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</si>
  <si>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</si>
  <si>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</si>
  <si>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</si>
  <si>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</si>
  <si>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</si>
  <si>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</si>
  <si>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</si>
  <si>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</si>
  <si>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</si>
  <si>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</si>
  <si>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</si>
  <si>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</si>
  <si>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</si>
  <si>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</si>
  <si>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</si>
  <si>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</si>
  <si>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</si>
  <si>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</si>
  <si>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</si>
  <si>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</si>
  <si>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</si>
  <si>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</si>
  <si>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</si>
  <si>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</si>
  <si>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</si>
  <si>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</si>
  <si>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</si>
  <si>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</si>
  <si>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</si>
  <si>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</si>
  <si>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</si>
  <si>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</si>
  <si>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</si>
  <si>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</si>
  <si>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</si>
  <si>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</si>
  <si>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</si>
  <si>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</si>
  <si>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</si>
  <si>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</si>
  <si>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</si>
  <si>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</si>
  <si>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</si>
  <si>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</si>
  <si>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</si>
  <si>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</si>
  <si>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</si>
  <si>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</si>
  <si>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</si>
  <si>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</si>
  <si>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</si>
  <si>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</si>
  <si>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</si>
  <si>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</si>
  <si>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</si>
  <si>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</si>
  <si>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</si>
  <si>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</si>
  <si>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</si>
  <si>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</si>
  <si>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</si>
  <si>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</si>
  <si>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</si>
  <si>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</si>
  <si>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</si>
  <si>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</si>
  <si>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</si>
  <si>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</si>
  <si>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</si>
  <si>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</si>
  <si>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</si>
  <si>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</si>
  <si>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</si>
  <si>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</si>
  <si>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</si>
  <si>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</si>
  <si>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</si>
  <si>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</si>
  <si>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</si>
  <si>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</si>
  <si>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</si>
  <si>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</si>
  <si>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</si>
  <si>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</si>
  <si>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</si>
  <si>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</si>
  <si>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</si>
  <si>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</si>
  <si>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</si>
  <si>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</si>
  <si>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</si>
  <si>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</si>
  <si>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</si>
  <si>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</si>
  <si>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</si>
  <si>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</si>
  <si>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</si>
  <si>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</si>
  <si>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</si>
  <si>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</si>
  <si>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</si>
  <si>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</si>
  <si>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</si>
  <si>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</si>
  <si>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</si>
  <si>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</si>
  <si>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</si>
  <si>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</si>
  <si>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</si>
  <si>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</si>
  <si>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</si>
  <si>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</si>
  <si>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</si>
  <si>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</si>
  <si>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</si>
  <si>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</si>
  <si>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</si>
  <si>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</si>
  <si>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</si>
  <si>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</si>
  <si>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</si>
  <si>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</si>
  <si>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</si>
  <si>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</si>
  <si>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</si>
  <si>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</si>
  <si>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</si>
  <si>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</si>
  <si>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</si>
  <si>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</si>
  <si>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</si>
  <si>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</si>
  <si>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</si>
  <si>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</si>
  <si>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</si>
  <si>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</si>
  <si>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</si>
  <si>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</si>
  <si>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</si>
  <si>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</si>
  <si>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</si>
  <si>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</si>
  <si>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</si>
  <si>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</si>
  <si>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</si>
  <si>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</si>
  <si>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</si>
  <si>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</si>
  <si>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</si>
  <si>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</si>
  <si>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</si>
  <si>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</si>
  <si>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</si>
  <si>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</si>
  <si>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</si>
  <si>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</si>
  <si>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</si>
  <si>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</si>
  <si>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</si>
  <si>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</si>
  <si>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</si>
  <si>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</si>
  <si>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</si>
  <si>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</si>
  <si>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</si>
  <si>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</si>
  <si>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</si>
  <si>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</si>
  <si>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</si>
  <si>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</si>
  <si>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</si>
  <si>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</si>
  <si>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</si>
  <si>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</si>
  <si>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</si>
  <si>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</si>
  <si>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</si>
  <si>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</si>
  <si>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</si>
  <si>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</si>
  <si>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</si>
  <si>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</si>
  <si>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</si>
  <si>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</si>
  <si>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</si>
  <si>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</si>
  <si>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</si>
  <si>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</si>
  <si>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</si>
  <si>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</si>
  <si>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</si>
  <si>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</si>
  <si>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</si>
  <si>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</si>
  <si>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</si>
  <si>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</si>
  <si>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</si>
  <si>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</si>
  <si>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</si>
  <si>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</si>
  <si>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</si>
  <si>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</si>
  <si>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</si>
  <si>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</si>
  <si>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</si>
  <si>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</si>
  <si>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</si>
  <si>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</si>
  <si>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</si>
  <si>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</si>
  <si>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</si>
  <si>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</si>
  <si>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</si>
  <si>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</si>
  <si>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</si>
  <si>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</si>
  <si>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</si>
  <si>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</si>
  <si>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</si>
  <si>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</si>
  <si>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</si>
  <si>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</si>
  <si>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</si>
  <si>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</si>
  <si>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</si>
  <si>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</si>
  <si>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</si>
  <si>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</si>
  <si>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</si>
  <si>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</si>
  <si>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</si>
  <si>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</si>
  <si>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</si>
  <si>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</si>
  <si>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</si>
  <si>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</si>
  <si>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</si>
  <si>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</si>
  <si>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</si>
  <si>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</si>
  <si>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</si>
  <si>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</si>
  <si>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</si>
  <si>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</si>
  <si>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</si>
  <si>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</si>
  <si>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</si>
  <si>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</si>
  <si>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</si>
  <si>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</si>
  <si>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</si>
  <si>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</si>
  <si>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</si>
  <si>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</si>
  <si>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</si>
  <si>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</si>
  <si>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</si>
  <si>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</si>
  <si>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</si>
  <si>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</si>
  <si>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</si>
  <si>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</si>
  <si>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</si>
  <si>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</si>
  <si>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</si>
  <si>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</si>
  <si>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</si>
  <si>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</si>
  <si>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</si>
  <si>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</si>
  <si>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</si>
  <si>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</si>
  <si>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</si>
  <si>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</si>
  <si>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</si>
  <si>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</si>
  <si>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</si>
  <si>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</si>
  <si>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</si>
  <si>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</si>
  <si>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</si>
  <si>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</si>
  <si>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</si>
  <si>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</si>
  <si>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</si>
  <si>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</si>
  <si>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</si>
  <si>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</si>
  <si>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</si>
  <si>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</si>
  <si>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</si>
  <si>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</si>
  <si>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</si>
  <si>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</si>
  <si>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</si>
  <si>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</si>
  <si>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</si>
  <si>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</si>
  <si>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</si>
  <si>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</si>
  <si>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</si>
  <si>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</si>
  <si>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</si>
  <si>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</si>
  <si>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</si>
  <si>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</si>
  <si>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</si>
  <si>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</si>
  <si>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</si>
  <si>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</si>
  <si>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</si>
  <si>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</si>
  <si>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</si>
  <si>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</si>
  <si>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</si>
  <si>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</si>
  <si>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</si>
  <si>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</si>
  <si>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</si>
  <si>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</si>
  <si>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</si>
  <si>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</si>
  <si>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</si>
  <si>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</si>
  <si>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</si>
  <si>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</si>
  <si>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</si>
  <si>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</si>
  <si>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</si>
  <si>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</si>
  <si>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</si>
  <si>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</si>
  <si>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</si>
  <si>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</si>
  <si>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</si>
  <si>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</si>
  <si>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</si>
  <si>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</si>
  <si>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</si>
  <si>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</si>
  <si>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</si>
  <si>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</si>
  <si>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</si>
  <si>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</si>
  <si>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</si>
  <si>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</si>
  <si>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</si>
  <si>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</si>
  <si>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</si>
  <si>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</si>
  <si>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</si>
  <si>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</si>
  <si>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</si>
  <si>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</si>
  <si>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</si>
  <si>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</si>
  <si>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</si>
  <si>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</si>
  <si>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</si>
  <si>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</si>
  <si>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</si>
  <si>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</si>
  <si>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</si>
  <si>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</si>
  <si>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</si>
  <si>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</si>
  <si>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</si>
  <si>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</si>
  <si>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</si>
  <si>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</si>
  <si>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</si>
  <si>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</si>
  <si>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</si>
  <si>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</si>
  <si>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</si>
  <si>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</si>
  <si>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</si>
  <si>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</si>
  <si>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</si>
  <si>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</si>
  <si>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</si>
  <si>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</si>
  <si>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</si>
  <si>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</si>
  <si>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Años</t>
  </si>
  <si>
    <t>cobertura Institucional</t>
  </si>
  <si>
    <t>País:</t>
  </si>
  <si>
    <t>Cobertura Institucional</t>
  </si>
  <si>
    <t>Nicaragua</t>
  </si>
  <si>
    <t>Gobierno Central Presupuestario</t>
  </si>
  <si>
    <t>Resultado operativo CDuto   (1-2+23) ..................................................................................................................................</t>
  </si>
  <si>
    <t>Inversión neta/CDuta en activos no financieros .......................................................................................................................</t>
  </si>
  <si>
    <t>Inversión CDuta en activos no financieros  (=31+23) ...............................................................................................</t>
  </si>
  <si>
    <t>Otras cuentas por pagar ............................................................................................................................................................................</t>
  </si>
  <si>
    <t>Mensual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</si>
</sst>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.0_);_(* \(#,##0.0\);_(* &quot;-&quot;??_);_(@_)"/>
  </numFmts>
  <fonts count="5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color indexed="9"/>
      <name val="Futura Lt BT"/>
      <family val="2"/>
    </font>
    <font>
      <b/>
      <sz val="7.5"/>
      <color indexed="9"/>
      <name val="Futura Lt B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7.5"/>
      <color indexed="10"/>
      <name val="Futura Lt BT"/>
      <family val="2"/>
    </font>
    <font>
      <sz val="7"/>
      <name val="Futura Lt BT"/>
      <family val="2"/>
    </font>
    <font>
      <b/>
      <i/>
      <sz val="7.5"/>
      <name val="Futura Lt BT"/>
      <family val="2"/>
    </font>
    <font>
      <b/>
      <sz val="7.5"/>
      <color indexed="12"/>
      <name val="Futura Lt BT"/>
      <family val="2"/>
    </font>
    <font>
      <b/>
      <sz val="9"/>
      <name val="Futura Lt BT"/>
    </font>
    <font>
      <b/>
      <sz val="9"/>
      <color indexed="12"/>
      <name val="Futura Lt BT"/>
    </font>
    <font>
      <b/>
      <sz val="9"/>
      <name val="Futura Lt BT"/>
      <family val="2"/>
    </font>
    <font>
      <sz val="9"/>
      <name val="Futura Lt BT"/>
      <family val="2"/>
    </font>
    <font>
      <sz val="9"/>
      <color indexed="12"/>
      <name val="Futura Lt BT"/>
      <family val="2"/>
    </font>
    <font>
      <sz val="9"/>
      <name val="Futura Lt BT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b/>
      <i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color theme="0"/>
      <name val="Futura Lt BT"/>
      <family val="2"/>
    </font>
    <font>
      <sz val="11"/>
      <color theme="1"/>
      <name val="Futura Lt BT"/>
      <family val="2"/>
    </font>
    <font>
      <b/>
      <sz val="7.5"/>
      <color theme="1"/>
      <name val="Futura Lt BT"/>
      <family val="2"/>
    </font>
    <font>
      <sz val="7.5"/>
      <color theme="1"/>
      <name val="Futura Lt BT"/>
      <family val="2"/>
    </font>
    <font>
      <u/>
      <sz val="11"/>
      <color theme="10"/>
      <name val="Futura Lt BT"/>
      <family val="2"/>
    </font>
    <font>
      <b/>
      <i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7.5"/>
      <color theme="0"/>
      <name val="Futura Lt BT"/>
    </font>
    <font>
      <b/>
      <sz val="11"/>
      <color theme="1"/>
      <name val="Futura Lt BT"/>
    </font>
    <font>
      <b/>
      <sz val="10"/>
      <color theme="0"/>
      <name val="Futura Lt BT"/>
    </font>
    <font>
      <b/>
      <sz val="7"/>
      <color theme="0"/>
      <name val="Futura Lt BT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  <font>
      <b/>
      <sz val="12"/>
      <color theme="0"/>
      <name val="Futura Md BT"/>
      <family val="2"/>
    </font>
    <font>
      <b/>
      <sz val="12"/>
      <color theme="0"/>
      <name val="Futura Lt BT"/>
      <family val="2"/>
    </font>
    <font>
      <b/>
      <sz val="9"/>
      <color theme="0"/>
      <name val="Futura Lt BT"/>
      <family val="2"/>
    </font>
    <font>
      <b/>
      <sz val="9"/>
      <color theme="0"/>
      <name val="Futura Lt BT"/>
    </font>
  </fonts>
  <fills count="7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</borders>
  <cellStyleXfs count="8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</cellStyleXfs>
  <cellXfs count="200">
    <xf numFmtId="0" fontId="0" fillId="0" borderId="0" xfId="0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0" fillId="2" borderId="0" xfId="0" applyFill="1"/>
    <xf numFmtId="0" fontId="22" fillId="2" borderId="0" xfId="0" applyFont="1" applyFill="1"/>
    <xf numFmtId="0" fontId="19" fillId="0" borderId="0" xfId="1" applyAlignment="1" applyProtection="1"/>
    <xf numFmtId="0" fontId="23" fillId="0" borderId="0" xfId="0" applyFont="1" applyAlignment="1">
      <alignment horizontal="left"/>
    </xf>
    <xf numFmtId="0" fontId="26" fillId="0" borderId="0" xfId="0" applyFont="1"/>
    <xf numFmtId="0" fontId="0" fillId="3" borderId="0" xfId="0" applyFill="1"/>
    <xf numFmtId="0" fontId="27" fillId="2" borderId="0" xfId="0" applyFont="1" applyFill="1"/>
    <xf numFmtId="0" fontId="28" fillId="2" borderId="0" xfId="0" applyFont="1" applyFill="1"/>
    <xf numFmtId="49" fontId="29" fillId="2" borderId="1" xfId="0" applyNumberFormat="1" applyFont="1" applyFill="1" applyBorder="1" applyAlignment="1">
      <alignment horizontal="left"/>
    </xf>
    <xf numFmtId="0" fontId="29" fillId="2" borderId="2" xfId="0" applyFont="1" applyFill="1" applyBorder="1"/>
    <xf numFmtId="0" fontId="30" fillId="2" borderId="2" xfId="0" applyFont="1" applyFill="1" applyBorder="1"/>
    <xf numFmtId="0" fontId="30" fillId="2" borderId="0" xfId="0" applyFont="1" applyFill="1"/>
    <xf numFmtId="49" fontId="30" fillId="2" borderId="3" xfId="0" applyNumberFormat="1" applyFont="1" applyFill="1" applyBorder="1" applyAlignment="1">
      <alignment horizontal="left"/>
    </xf>
    <xf numFmtId="0" fontId="30" fillId="2" borderId="4" xfId="0" applyFont="1" applyFill="1" applyBorder="1"/>
    <xf numFmtId="0" fontId="31" fillId="2" borderId="0" xfId="0" applyFont="1" applyFill="1"/>
    <xf numFmtId="0" fontId="30" fillId="2" borderId="0" xfId="0" applyFont="1" applyFill="1" applyAlignment="1">
      <alignment horizontal="left" indent="1"/>
    </xf>
    <xf numFmtId="0" fontId="30" fillId="2" borderId="5" xfId="0" applyFont="1" applyFill="1" applyBorder="1" applyAlignment="1">
      <alignment horizontal="left" indent="1"/>
    </xf>
    <xf numFmtId="0" fontId="30" fillId="2" borderId="5" xfId="0" applyFont="1" applyFill="1" applyBorder="1"/>
    <xf numFmtId="49" fontId="32" fillId="2" borderId="6" xfId="0" applyNumberFormat="1" applyFont="1" applyFill="1" applyBorder="1" applyAlignment="1">
      <alignment horizontal="left"/>
    </xf>
    <xf numFmtId="0" fontId="30" fillId="2" borderId="7" xfId="0" applyFont="1" applyFill="1" applyBorder="1"/>
    <xf numFmtId="49" fontId="31" fillId="2" borderId="8" xfId="0" applyNumberFormat="1" applyFont="1" applyFill="1" applyBorder="1" applyAlignment="1">
      <alignment horizontal="left"/>
    </xf>
    <xf numFmtId="0" fontId="31" fillId="2" borderId="0" xfId="0" applyFont="1" applyFill="1" applyAlignment="1">
      <alignment horizontal="left" vertical="center"/>
    </xf>
    <xf numFmtId="49" fontId="30" fillId="2" borderId="8" xfId="0" applyNumberFormat="1" applyFont="1" applyFill="1" applyBorder="1" applyAlignment="1">
      <alignment horizontal="left"/>
    </xf>
    <xf numFmtId="49" fontId="30" fillId="2" borderId="9" xfId="0" applyNumberFormat="1" applyFont="1" applyFill="1" applyBorder="1" applyAlignment="1">
      <alignment horizontal="left"/>
    </xf>
    <xf numFmtId="0" fontId="30" fillId="2" borderId="4" xfId="0" applyFont="1" applyFill="1" applyBorder="1" applyAlignment="1">
      <alignment horizontal="left" indent="1"/>
    </xf>
    <xf numFmtId="49" fontId="30" fillId="2" borderId="10" xfId="0" applyNumberFormat="1" applyFont="1" applyFill="1" applyBorder="1"/>
    <xf numFmtId="0" fontId="30" fillId="2" borderId="11" xfId="0" applyFont="1" applyFill="1" applyBorder="1"/>
    <xf numFmtId="0" fontId="31" fillId="2" borderId="0" xfId="0" applyFont="1" applyFill="1" applyAlignment="1">
      <alignment horizontal="left"/>
    </xf>
    <xf numFmtId="0" fontId="0" fillId="4" borderId="0" xfId="0" applyFill="1"/>
    <xf numFmtId="0" fontId="33" fillId="3" borderId="0" xfId="0" applyFont="1" applyFill="1"/>
    <xf numFmtId="49" fontId="34" fillId="2" borderId="0" xfId="0" applyNumberFormat="1" applyFont="1" applyFill="1" applyAlignment="1">
      <alignment horizontal="left"/>
    </xf>
    <xf numFmtId="0" fontId="34" fillId="2" borderId="0" xfId="0" applyFont="1" applyFill="1"/>
    <xf numFmtId="0" fontId="29" fillId="2" borderId="0" xfId="0" applyFont="1" applyFill="1"/>
    <xf numFmtId="0" fontId="34" fillId="2" borderId="8" xfId="0" applyFont="1" applyFill="1" applyBorder="1" applyAlignment="1">
      <alignment horizontal="left" vertical="center" wrapText="1" indent="1"/>
    </xf>
    <xf numFmtId="0" fontId="34" fillId="2" borderId="0" xfId="0" applyFont="1" applyFill="1" applyAlignment="1">
      <alignment horizontal="left" vertical="center" wrapText="1" indent="1"/>
    </xf>
    <xf numFmtId="49" fontId="35" fillId="3" borderId="8" xfId="0" applyNumberFormat="1" applyFont="1" applyFill="1" applyBorder="1" applyAlignment="1">
      <alignment horizontal="left"/>
    </xf>
    <xf numFmtId="0" fontId="5" fillId="3" borderId="0" xfId="4" applyFont="1" applyFill="1" applyAlignment="1">
      <alignment horizontal="left"/>
    </xf>
    <xf numFmtId="0" fontId="9" fillId="3" borderId="0" xfId="0" applyFont="1" applyFill="1"/>
    <xf numFmtId="0" fontId="31" fillId="2" borderId="0" xfId="4" applyFont="1" applyFill="1"/>
    <xf numFmtId="0" fontId="36" fillId="2" borderId="0" xfId="0" applyFont="1" applyFill="1"/>
    <xf numFmtId="0" fontId="30" fillId="2" borderId="0" xfId="4" applyFont="1" applyFill="1" applyAlignment="1">
      <alignment horizontal="left" indent="1"/>
    </xf>
    <xf numFmtId="0" fontId="30" fillId="2" borderId="5" xfId="4" applyFont="1" applyFill="1" applyBorder="1" applyAlignment="1">
      <alignment horizontal="left" indent="1"/>
    </xf>
    <xf numFmtId="0" fontId="36" fillId="2" borderId="5" xfId="0" applyFont="1" applyFill="1" applyBorder="1"/>
    <xf numFmtId="0" fontId="32" fillId="2" borderId="7" xfId="4" applyFont="1" applyFill="1" applyBorder="1"/>
    <xf numFmtId="0" fontId="36" fillId="2" borderId="7" xfId="0" applyFont="1" applyFill="1" applyBorder="1"/>
    <xf numFmtId="0" fontId="30" fillId="2" borderId="0" xfId="4" applyFont="1" applyFill="1"/>
    <xf numFmtId="0" fontId="30" fillId="2" borderId="4" xfId="4" applyFont="1" applyFill="1" applyBorder="1" applyAlignment="1">
      <alignment horizontal="left" indent="1"/>
    </xf>
    <xf numFmtId="0" fontId="36" fillId="2" borderId="4" xfId="0" applyFont="1" applyFill="1" applyBorder="1"/>
    <xf numFmtId="0" fontId="30" fillId="2" borderId="13" xfId="0" applyFont="1" applyFill="1" applyBorder="1"/>
    <xf numFmtId="49" fontId="31" fillId="2" borderId="12" xfId="0" applyNumberFormat="1" applyFont="1" applyFill="1" applyBorder="1" applyAlignment="1">
      <alignment horizontal="left"/>
    </xf>
    <xf numFmtId="0" fontId="31" fillId="2" borderId="13" xfId="0" applyFont="1" applyFill="1" applyBorder="1"/>
    <xf numFmtId="49" fontId="31" fillId="2" borderId="9" xfId="0" applyNumberFormat="1" applyFont="1" applyFill="1" applyBorder="1" applyAlignment="1">
      <alignment horizontal="left"/>
    </xf>
    <xf numFmtId="0" fontId="31" fillId="2" borderId="0" xfId="0" applyFont="1" applyFill="1" applyAlignment="1">
      <alignment horizontal="left" indent="1"/>
    </xf>
    <xf numFmtId="0" fontId="30" fillId="2" borderId="0" xfId="0" applyFont="1" applyFill="1" applyAlignment="1">
      <alignment horizontal="left" indent="2"/>
    </xf>
    <xf numFmtId="0" fontId="30" fillId="2" borderId="0" xfId="0" applyFont="1" applyFill="1" applyAlignment="1">
      <alignment horizontal="left" indent="3"/>
    </xf>
    <xf numFmtId="0" fontId="31" fillId="2" borderId="5" xfId="0" applyFont="1" applyFill="1" applyBorder="1" applyAlignment="1">
      <alignment horizontal="left" indent="1"/>
    </xf>
    <xf numFmtId="0" fontId="30" fillId="2" borderId="5" xfId="0" applyFont="1" applyFill="1" applyBorder="1" applyAlignment="1">
      <alignment horizontal="left" indent="2"/>
    </xf>
    <xf numFmtId="0" fontId="31" fillId="2" borderId="0" xfId="0" applyFont="1" applyFill="1" applyAlignment="1">
      <alignment horizontal="left" wrapText="1" indent="1"/>
    </xf>
    <xf numFmtId="0" fontId="30" fillId="2" borderId="4" xfId="0" applyFont="1" applyFill="1" applyBorder="1" applyAlignment="1">
      <alignment horizontal="left" indent="2"/>
    </xf>
    <xf numFmtId="49" fontId="34" fillId="2" borderId="8" xfId="0" applyNumberFormat="1" applyFont="1" applyFill="1" applyBorder="1" applyAlignment="1">
      <alignment horizontal="left" vertical="center" wrapText="1" indent="1"/>
    </xf>
    <xf numFmtId="49" fontId="34" fillId="2" borderId="0" xfId="0" applyNumberFormat="1" applyFont="1" applyFill="1" applyAlignment="1">
      <alignment horizontal="left" vertical="center" wrapText="1" indent="1"/>
    </xf>
    <xf numFmtId="49" fontId="31" fillId="2" borderId="6" xfId="0" applyNumberFormat="1" applyFont="1" applyFill="1" applyBorder="1" applyAlignment="1">
      <alignment horizontal="left"/>
    </xf>
    <xf numFmtId="0" fontId="31" fillId="2" borderId="7" xfId="0" applyFont="1" applyFill="1" applyBorder="1"/>
    <xf numFmtId="0" fontId="30" fillId="2" borderId="0" xfId="0" applyFont="1" applyFill="1" applyAlignment="1">
      <alignment horizontal="left" wrapText="1" indent="1"/>
    </xf>
    <xf numFmtId="0" fontId="30" fillId="2" borderId="15" xfId="0" applyFont="1" applyFill="1" applyBorder="1"/>
    <xf numFmtId="0" fontId="30" fillId="2" borderId="16" xfId="0" applyFont="1" applyFill="1" applyBorder="1"/>
    <xf numFmtId="49" fontId="5" fillId="3" borderId="12" xfId="0" applyNumberFormat="1" applyFont="1" applyFill="1" applyBorder="1" applyAlignment="1">
      <alignment horizontal="left"/>
    </xf>
    <xf numFmtId="0" fontId="5" fillId="3" borderId="13" xfId="0" applyFont="1" applyFill="1" applyBorder="1"/>
    <xf numFmtId="0" fontId="6" fillId="3" borderId="13" xfId="0" applyFont="1" applyFill="1" applyBorder="1"/>
    <xf numFmtId="0" fontId="37" fillId="0" borderId="0" xfId="0" applyFont="1"/>
    <xf numFmtId="0" fontId="30" fillId="2" borderId="19" xfId="0" applyFont="1" applyFill="1" applyBorder="1"/>
    <xf numFmtId="0" fontId="40" fillId="0" borderId="0" xfId="1" applyFont="1" applyAlignment="1" applyProtection="1"/>
    <xf numFmtId="0" fontId="5" fillId="3" borderId="5" xfId="0" applyFont="1" applyFill="1" applyBorder="1"/>
    <xf numFmtId="0" fontId="6" fillId="3" borderId="5" xfId="0" applyFont="1" applyFill="1" applyBorder="1"/>
    <xf numFmtId="0" fontId="30" fillId="2" borderId="5" xfId="0" applyFont="1" applyFill="1" applyBorder="1" applyAlignment="1">
      <alignment horizontal="left" vertical="top" indent="2"/>
    </xf>
    <xf numFmtId="164" fontId="8" fillId="0" borderId="14" xfId="0" applyNumberFormat="1" applyFont="1" applyBorder="1" applyAlignment="1">
      <alignment horizontal="right"/>
    </xf>
    <xf numFmtId="0" fontId="41" fillId="3" borderId="0" xfId="0" applyFont="1" applyFill="1"/>
    <xf numFmtId="0" fontId="39" fillId="3" borderId="0" xfId="0" applyFont="1" applyFill="1"/>
    <xf numFmtId="0" fontId="41" fillId="3" borderId="7" xfId="0" applyFont="1" applyFill="1" applyBorder="1"/>
    <xf numFmtId="0" fontId="39" fillId="3" borderId="7" xfId="0" applyFont="1" applyFill="1" applyBorder="1"/>
    <xf numFmtId="0" fontId="41" fillId="3" borderId="5" xfId="0" applyFont="1" applyFill="1" applyBorder="1"/>
    <xf numFmtId="0" fontId="39" fillId="3" borderId="5" xfId="0" applyFont="1" applyFill="1" applyBorder="1"/>
    <xf numFmtId="0" fontId="38" fillId="3" borderId="18" xfId="0" applyFont="1" applyFill="1" applyBorder="1" applyAlignment="1">
      <alignment vertical="center"/>
    </xf>
    <xf numFmtId="49" fontId="41" fillId="3" borderId="6" xfId="0" applyNumberFormat="1" applyFont="1" applyFill="1" applyBorder="1" applyAlignment="1">
      <alignment horizontal="left"/>
    </xf>
    <xf numFmtId="49" fontId="41" fillId="3" borderId="8" xfId="0" applyNumberFormat="1" applyFont="1" applyFill="1" applyBorder="1" applyAlignment="1">
      <alignment horizontal="left"/>
    </xf>
    <xf numFmtId="164" fontId="39" fillId="3" borderId="14" xfId="0" applyNumberFormat="1" applyFont="1" applyFill="1" applyBorder="1" applyAlignment="1">
      <alignment horizontal="right"/>
    </xf>
    <xf numFmtId="49" fontId="42" fillId="2" borderId="1" xfId="0" applyNumberFormat="1" applyFont="1" applyFill="1" applyBorder="1" applyAlignment="1">
      <alignment horizontal="left"/>
    </xf>
    <xf numFmtId="0" fontId="42" fillId="2" borderId="2" xfId="0" applyFont="1" applyFill="1" applyBorder="1"/>
    <xf numFmtId="0" fontId="43" fillId="2" borderId="2" xfId="0" applyFont="1" applyFill="1" applyBorder="1"/>
    <xf numFmtId="49" fontId="42" fillId="2" borderId="8" xfId="0" applyNumberFormat="1" applyFont="1" applyFill="1" applyBorder="1" applyAlignment="1">
      <alignment horizontal="left"/>
    </xf>
    <xf numFmtId="0" fontId="31" fillId="2" borderId="8" xfId="0" applyFont="1" applyFill="1" applyBorder="1" applyAlignment="1">
      <alignment horizontal="left"/>
    </xf>
    <xf numFmtId="49" fontId="41" fillId="3" borderId="9" xfId="0" applyNumberFormat="1" applyFont="1" applyFill="1" applyBorder="1" applyAlignment="1">
      <alignment horizontal="left"/>
    </xf>
    <xf numFmtId="49" fontId="38" fillId="3" borderId="17" xfId="0" applyNumberFormat="1" applyFont="1" applyFill="1" applyBorder="1" applyAlignment="1">
      <alignment vertical="top" wrapText="1"/>
    </xf>
    <xf numFmtId="164" fontId="6" fillId="3" borderId="14" xfId="0" applyNumberFormat="1" applyFont="1" applyFill="1" applyBorder="1" applyAlignment="1">
      <alignment horizontal="right"/>
    </xf>
    <xf numFmtId="164" fontId="7" fillId="4" borderId="14" xfId="0" applyNumberFormat="1" applyFont="1" applyFill="1" applyBorder="1" applyAlignment="1" applyProtection="1">
      <alignment horizontal="right"/>
      <protection locked="0"/>
    </xf>
    <xf numFmtId="164" fontId="6" fillId="4" borderId="14" xfId="0" applyNumberFormat="1" applyFont="1" applyFill="1" applyBorder="1" applyAlignment="1" applyProtection="1">
      <alignment horizontal="right"/>
      <protection locked="0"/>
    </xf>
    <xf numFmtId="164" fontId="6" fillId="4" borderId="14" xfId="0" applyNumberFormat="1" applyFont="1" applyFill="1" applyBorder="1" applyAlignment="1">
      <alignment horizontal="right"/>
    </xf>
    <xf numFmtId="164" fontId="7" fillId="4" borderId="14" xfId="0" applyNumberFormat="1" applyFont="1" applyFill="1" applyBorder="1" applyAlignment="1">
      <alignment horizontal="right"/>
    </xf>
    <xf numFmtId="164" fontId="6" fillId="3" borderId="14" xfId="0" applyNumberFormat="1" applyFont="1" applyFill="1" applyBorder="1" applyAlignment="1" applyProtection="1">
      <alignment horizontal="right"/>
      <protection locked="0"/>
    </xf>
    <xf numFmtId="0" fontId="30" fillId="2" borderId="14" xfId="0" applyFont="1" applyFill="1" applyBorder="1" applyAlignment="1">
      <alignment horizontal="center"/>
    </xf>
    <xf numFmtId="164" fontId="7" fillId="0" borderId="14" xfId="0" applyNumberFormat="1" applyFont="1" applyBorder="1" applyAlignment="1" applyProtection="1">
      <alignment horizontal="right"/>
      <protection locked="0"/>
    </xf>
    <xf numFmtId="164" fontId="6" fillId="0" borderId="14" xfId="0" applyNumberFormat="1" applyFont="1" applyBorder="1" applyAlignment="1" applyProtection="1">
      <alignment horizontal="right"/>
      <protection locked="0"/>
    </xf>
    <xf numFmtId="164" fontId="39" fillId="0" borderId="14" xfId="0" applyNumberFormat="1" applyFont="1" applyBorder="1" applyAlignment="1" applyProtection="1">
      <alignment horizontal="right"/>
      <protection locked="0"/>
    </xf>
    <xf numFmtId="164" fontId="6" fillId="5" borderId="14" xfId="0" applyNumberFormat="1" applyFont="1" applyFill="1" applyBorder="1" applyAlignment="1">
      <alignment horizontal="right"/>
    </xf>
    <xf numFmtId="49" fontId="6" fillId="5" borderId="8" xfId="0" applyNumberFormat="1" applyFont="1" applyFill="1" applyBorder="1" applyAlignment="1">
      <alignment horizontal="left"/>
    </xf>
    <xf numFmtId="49" fontId="5" fillId="5" borderId="8" xfId="0" applyNumberFormat="1" applyFont="1" applyFill="1" applyBorder="1" applyAlignment="1">
      <alignment horizontal="left"/>
    </xf>
    <xf numFmtId="0" fontId="5" fillId="5" borderId="0" xfId="4" applyFont="1" applyFill="1" applyAlignment="1">
      <alignment horizontal="left" vertical="center"/>
    </xf>
    <xf numFmtId="0" fontId="9" fillId="5" borderId="0" xfId="0" applyFont="1" applyFill="1"/>
    <xf numFmtId="164" fontId="6" fillId="5" borderId="14" xfId="0" applyNumberFormat="1" applyFont="1" applyFill="1" applyBorder="1" applyAlignment="1" applyProtection="1">
      <alignment horizontal="right"/>
      <protection locked="0"/>
    </xf>
    <xf numFmtId="49" fontId="10" fillId="5" borderId="9" xfId="0" applyNumberFormat="1" applyFont="1" applyFill="1" applyBorder="1" applyAlignment="1">
      <alignment horizontal="left"/>
    </xf>
    <xf numFmtId="0" fontId="10" fillId="5" borderId="5" xfId="4" applyFont="1" applyFill="1" applyBorder="1"/>
    <xf numFmtId="0" fontId="9" fillId="5" borderId="5" xfId="0" applyFont="1" applyFill="1" applyBorder="1"/>
    <xf numFmtId="49" fontId="5" fillId="5" borderId="17" xfId="0" applyNumberFormat="1" applyFont="1" applyFill="1" applyBorder="1" applyAlignment="1">
      <alignment vertical="top" wrapText="1"/>
    </xf>
    <xf numFmtId="0" fontId="5" fillId="5" borderId="18" xfId="4" applyFont="1" applyFill="1" applyBorder="1" applyAlignment="1">
      <alignment vertical="center" wrapText="1"/>
    </xf>
    <xf numFmtId="49" fontId="6" fillId="5" borderId="10" xfId="0" applyNumberFormat="1" applyFont="1" applyFill="1" applyBorder="1"/>
    <xf numFmtId="0" fontId="6" fillId="5" borderId="11" xfId="4" applyFont="1" applyFill="1" applyBorder="1" applyProtection="1">
      <protection locked="0"/>
    </xf>
    <xf numFmtId="0" fontId="9" fillId="5" borderId="11" xfId="0" applyFont="1" applyFill="1" applyBorder="1"/>
    <xf numFmtId="0" fontId="5" fillId="5" borderId="0" xfId="4" applyFont="1" applyFill="1" applyAlignment="1">
      <alignment horizontal="left"/>
    </xf>
    <xf numFmtId="164" fontId="0" fillId="0" borderId="0" xfId="0" applyNumberFormat="1"/>
    <xf numFmtId="0" fontId="44" fillId="2" borderId="0" xfId="0" applyFont="1" applyFill="1" applyAlignment="1">
      <alignment horizontal="left" indent="1"/>
    </xf>
    <xf numFmtId="0" fontId="44" fillId="2" borderId="0" xfId="0" applyFont="1" applyFill="1"/>
    <xf numFmtId="164" fontId="5" fillId="4" borderId="14" xfId="0" applyNumberFormat="1" applyFont="1" applyFill="1" applyBorder="1" applyAlignment="1" applyProtection="1">
      <alignment horizontal="right"/>
      <protection locked="0"/>
    </xf>
    <xf numFmtId="49" fontId="44" fillId="2" borderId="8" xfId="0" applyNumberFormat="1" applyFont="1" applyFill="1" applyBorder="1" applyAlignment="1">
      <alignment horizontal="left"/>
    </xf>
    <xf numFmtId="0" fontId="45" fillId="0" borderId="0" xfId="0" applyFont="1"/>
    <xf numFmtId="0" fontId="44" fillId="2" borderId="15" xfId="0" applyFont="1" applyFill="1" applyBorder="1"/>
    <xf numFmtId="49" fontId="44" fillId="2" borderId="9" xfId="0" applyNumberFormat="1" applyFont="1" applyFill="1" applyBorder="1" applyAlignment="1">
      <alignment horizontal="left"/>
    </xf>
    <xf numFmtId="0" fontId="44" fillId="2" borderId="5" xfId="0" applyFont="1" applyFill="1" applyBorder="1"/>
    <xf numFmtId="0" fontId="21" fillId="0" borderId="0" xfId="0" applyFont="1"/>
    <xf numFmtId="49" fontId="46" fillId="2" borderId="8" xfId="0" applyNumberFormat="1" applyFont="1" applyFill="1" applyBorder="1" applyAlignment="1">
      <alignment horizontal="left" vertical="center" wrapText="1" indent="1"/>
    </xf>
    <xf numFmtId="49" fontId="46" fillId="2" borderId="0" xfId="0" applyNumberFormat="1" applyFont="1" applyFill="1" applyAlignment="1">
      <alignment horizontal="left" vertical="center" wrapText="1" indent="1"/>
    </xf>
    <xf numFmtId="164" fontId="11" fillId="4" borderId="14" xfId="0" applyNumberFormat="1" applyFont="1" applyFill="1" applyBorder="1" applyAlignment="1">
      <alignment horizontal="right"/>
    </xf>
    <xf numFmtId="164" fontId="5" fillId="4" borderId="14" xfId="0" applyNumberFormat="1" applyFont="1" applyFill="1" applyBorder="1" applyAlignment="1">
      <alignment horizontal="right"/>
    </xf>
    <xf numFmtId="0" fontId="47" fillId="2" borderId="0" xfId="0" applyFont="1" applyFill="1"/>
    <xf numFmtId="164" fontId="11" fillId="4" borderId="14" xfId="0" applyNumberFormat="1" applyFont="1" applyFill="1" applyBorder="1" applyAlignment="1" applyProtection="1">
      <alignment horizontal="right"/>
      <protection locked="0"/>
    </xf>
    <xf numFmtId="164" fontId="12" fillId="3" borderId="14" xfId="0" applyNumberFormat="1" applyFont="1" applyFill="1" applyBorder="1" applyAlignment="1" applyProtection="1">
      <alignment horizontal="right"/>
      <protection locked="0"/>
    </xf>
    <xf numFmtId="164" fontId="13" fillId="0" borderId="14" xfId="0" applyNumberFormat="1" applyFont="1" applyBorder="1" applyAlignment="1" applyProtection="1">
      <alignment horizontal="right"/>
      <protection locked="0"/>
    </xf>
    <xf numFmtId="164" fontId="15" fillId="0" borderId="14" xfId="0" applyNumberFormat="1" applyFont="1" applyBorder="1" applyAlignment="1" applyProtection="1">
      <alignment horizontal="right"/>
      <protection locked="0"/>
    </xf>
    <xf numFmtId="164" fontId="12" fillId="0" borderId="14" xfId="0" applyNumberFormat="1" applyFont="1" applyBorder="1" applyAlignment="1" applyProtection="1">
      <alignment horizontal="right"/>
      <protection locked="0"/>
    </xf>
    <xf numFmtId="164" fontId="16" fillId="0" borderId="14" xfId="0" applyNumberFormat="1" applyFont="1" applyBorder="1" applyAlignment="1" applyProtection="1">
      <alignment horizontal="right"/>
      <protection locked="0"/>
    </xf>
    <xf numFmtId="164" fontId="17" fillId="0" borderId="14" xfId="0" applyNumberFormat="1" applyFont="1" applyBorder="1" applyAlignment="1" applyProtection="1">
      <alignment horizontal="right"/>
      <protection locked="0"/>
    </xf>
    <xf numFmtId="49" fontId="34" fillId="2" borderId="4" xfId="0" applyNumberFormat="1" applyFont="1" applyFill="1" applyBorder="1" applyAlignment="1">
      <alignment horizontal="left"/>
    </xf>
    <xf numFmtId="0" fontId="29" fillId="2" borderId="4" xfId="0" applyFont="1" applyFill="1" applyBorder="1"/>
    <xf numFmtId="0" fontId="30" fillId="2" borderId="14" xfId="0" applyFont="1" applyFill="1" applyBorder="1" applyAlignment="1">
      <alignment horizontal="center" vertical="center" wrapText="1"/>
    </xf>
    <xf numFmtId="164" fontId="37" fillId="0" borderId="0" xfId="0" applyNumberFormat="1" applyFont="1"/>
    <xf numFmtId="0" fontId="48" fillId="0" borderId="14" xfId="0" applyFont="1" applyBorder="1"/>
    <xf numFmtId="164" fontId="14" fillId="0" borderId="14" xfId="0" applyNumberFormat="1" applyFont="1" applyBorder="1" applyAlignment="1" applyProtection="1">
      <alignment horizontal="right"/>
      <protection locked="0"/>
    </xf>
    <xf numFmtId="0" fontId="0" fillId="0" borderId="14" xfId="0" applyBorder="1"/>
    <xf numFmtId="165" fontId="0" fillId="0" borderId="0" xfId="3" applyNumberFormat="1" applyFont="1"/>
    <xf numFmtId="43" fontId="37" fillId="0" borderId="0" xfId="3" applyFont="1"/>
    <xf numFmtId="43" fontId="37" fillId="0" borderId="0" xfId="0" applyNumberFormat="1" applyFont="1"/>
    <xf numFmtId="0" fontId="55" fillId="2" borderId="14" xfId="0" applyFont="1" applyFill="1" applyBorder="1" applyAlignment="1">
      <alignment horizontal="center" vertical="center" wrapText="1"/>
    </xf>
    <xf numFmtId="0" fontId="56" fillId="2" borderId="14" xfId="0" applyFont="1" applyFill="1" applyBorder="1" applyAlignment="1">
      <alignment horizontal="center" vertical="center" wrapText="1"/>
    </xf>
    <xf numFmtId="43" fontId="45" fillId="0" borderId="0" xfId="3" applyFont="1"/>
    <xf numFmtId="0" fontId="53" fillId="2" borderId="0" xfId="0" applyFont="1" applyFill="1"/>
    <xf numFmtId="0" fontId="54" fillId="2" borderId="8" xfId="0" applyFont="1" applyFill="1" applyBorder="1" applyAlignment="1">
      <alignment vertical="center"/>
    </xf>
    <xf numFmtId="0" fontId="54" fillId="2" borderId="0" xfId="0" applyFont="1" applyFill="1" applyAlignment="1">
      <alignment vertical="center"/>
    </xf>
    <xf numFmtId="0" fontId="54" fillId="2" borderId="4" xfId="0" applyFont="1" applyFill="1" applyBorder="1" applyAlignment="1">
      <alignment vertical="center"/>
    </xf>
    <xf numFmtId="0" fontId="6" fillId="3" borderId="2" xfId="0" applyFont="1" applyFill="1" applyBorder="1"/>
    <xf numFmtId="17" fontId="56" fillId="2" borderId="14" xfId="0" applyNumberFormat="1" applyFont="1" applyFill="1" applyBorder="1" applyAlignment="1">
      <alignment horizontal="center" vertical="center" wrapText="1"/>
    </xf>
    <xf numFmtId="164" fontId="12" fillId="6" borderId="14" xfId="0" applyNumberFormat="1" applyFont="1" applyFill="1" applyBorder="1" applyAlignment="1" applyProtection="1">
      <alignment horizontal="right"/>
      <protection locked="0"/>
    </xf>
    <xf numFmtId="3" fontId="39" fillId="3" borderId="14" xfId="0" applyNumberFormat="1" applyFont="1" applyFill="1" applyBorder="1" applyAlignment="1">
      <alignment horizontal="right"/>
    </xf>
    <xf numFmtId="0" fontId="30" fillId="2" borderId="21" xfId="0" applyFont="1" applyFill="1" applyBorder="1" applyAlignment="1">
      <alignment horizontal="center" vertical="center" wrapText="1"/>
    </xf>
    <xf numFmtId="43" fontId="0" fillId="0" borderId="0" xfId="3" applyFont="1" applyFill="1"/>
    <xf numFmtId="0" fontId="30" fillId="2" borderId="0" xfId="0" applyFont="1" applyFill="1" applyAlignment="1">
      <alignment horizontal="center" vertical="center" wrapText="1"/>
    </xf>
    <xf numFmtId="164" fontId="39" fillId="3" borderId="20" xfId="0" applyNumberFormat="1" applyFont="1" applyFill="1" applyBorder="1" applyAlignment="1">
      <alignment horizontal="right"/>
    </xf>
    <xf numFmtId="0" fontId="53" fillId="2" borderId="4" xfId="0" applyFont="1" applyFill="1" applyBorder="1"/>
    <xf numFmtId="0" fontId="49" fillId="0" borderId="14" xfId="0" applyFont="1" applyBorder="1"/>
    <xf numFmtId="43" fontId="14" fillId="0" borderId="14" xfId="3" applyFont="1" applyFill="1" applyBorder="1" applyAlignment="1" applyProtection="1">
      <alignment horizontal="right"/>
      <protection locked="0"/>
    </xf>
    <xf numFmtId="0" fontId="31" fillId="0" borderId="14" xfId="0" applyFont="1" applyBorder="1" applyAlignment="1">
      <alignment horizontal="left" indent="1"/>
    </xf>
    <xf numFmtId="0" fontId="30" fillId="0" borderId="14" xfId="0" applyFont="1" applyBorder="1" applyAlignment="1">
      <alignment horizontal="left" indent="2"/>
    </xf>
    <xf numFmtId="0" fontId="30" fillId="0" borderId="14" xfId="0" applyFont="1" applyBorder="1" applyAlignment="1">
      <alignment horizontal="left" indent="3"/>
    </xf>
    <xf numFmtId="0" fontId="31" fillId="0" borderId="14" xfId="0" applyFont="1" applyBorder="1" applyAlignment="1">
      <alignment horizontal="left" wrapText="1" indent="1"/>
    </xf>
    <xf numFmtId="0" fontId="31" fillId="2" borderId="14" xfId="0" applyFont="1" applyFill="1" applyBorder="1"/>
    <xf numFmtId="0" fontId="37" fillId="0" borderId="14" xfId="0" applyFont="1" applyBorder="1"/>
    <xf numFmtId="0" fontId="30" fillId="0" borderId="14" xfId="0" applyFont="1" applyBorder="1"/>
    <xf numFmtId="0" fontId="30" fillId="2" borderId="14" xfId="0" applyFont="1" applyFill="1" applyBorder="1"/>
    <xf numFmtId="43" fontId="0" fillId="0" borderId="14" xfId="3" applyFont="1" applyFill="1" applyBorder="1"/>
    <xf numFmtId="0" fontId="50" fillId="0" borderId="0" xfId="0" applyFont="1" applyAlignment="1">
      <alignment horizontal="center"/>
    </xf>
    <xf numFmtId="0" fontId="51" fillId="0" borderId="0" xfId="1" applyFont="1" applyFill="1" applyAlignment="1" applyProtection="1">
      <alignment horizontal="center"/>
    </xf>
    <xf numFmtId="0" fontId="52" fillId="0" borderId="23" xfId="0" applyFont="1" applyBorder="1" applyAlignment="1">
      <alignment horizontal="center" vertical="center" wrapText="1"/>
    </xf>
    <xf numFmtId="0" fontId="52" fillId="0" borderId="0" xfId="0" applyFont="1" applyAlignment="1">
      <alignment horizontal="center" vertical="center" wrapText="1"/>
    </xf>
    <xf numFmtId="0" fontId="23" fillId="0" borderId="0" xfId="0" applyFont="1" applyAlignment="1">
      <alignment horizontal="left"/>
    </xf>
    <xf numFmtId="0" fontId="30" fillId="2" borderId="21" xfId="0" applyFont="1" applyFill="1" applyBorder="1" applyAlignment="1">
      <alignment horizontal="center" vertical="center" wrapText="1"/>
    </xf>
    <xf numFmtId="0" fontId="30" fillId="2" borderId="2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4" fillId="2" borderId="8" xfId="0" applyFont="1" applyFill="1" applyBorder="1" applyAlignment="1">
      <alignment horizontal="left" vertical="center" wrapText="1" indent="1"/>
    </xf>
    <xf numFmtId="0" fontId="54" fillId="2" borderId="0" xfId="0" applyFont="1" applyFill="1" applyAlignment="1">
      <alignment horizontal="left" vertical="center" wrapText="1" indent="1"/>
    </xf>
    <xf numFmtId="49" fontId="54" fillId="2" borderId="8" xfId="0" applyNumberFormat="1" applyFont="1" applyFill="1" applyBorder="1" applyAlignment="1">
      <alignment horizontal="left" vertical="center" wrapText="1" indent="1"/>
    </xf>
    <xf numFmtId="49" fontId="54" fillId="2" borderId="0" xfId="0" applyNumberFormat="1" applyFont="1" applyFill="1" applyAlignment="1">
      <alignment horizontal="left" vertical="center" wrapText="1" indent="1"/>
    </xf>
    <xf numFmtId="0" fontId="55" fillId="2" borderId="14" xfId="0" applyFont="1" applyFill="1" applyBorder="1" applyAlignment="1">
      <alignment horizontal="center" vertical="center" wrapText="1"/>
    </xf>
    <xf numFmtId="0" fontId="56" fillId="2" borderId="14" xfId="0" applyFont="1" applyFill="1" applyBorder="1" applyAlignment="1">
      <alignment horizontal="center" vertical="center" wrapText="1"/>
    </xf>
    <xf numFmtId="49" fontId="54" fillId="2" borderId="8" xfId="4" applyNumberFormat="1" applyFont="1" applyFill="1" applyBorder="1" applyAlignment="1">
      <alignment horizontal="left" vertical="center" wrapText="1" indent="1"/>
    </xf>
    <xf numFmtId="49" fontId="54" fillId="2" borderId="0" xfId="4" applyNumberFormat="1" applyFont="1" applyFill="1" applyAlignment="1">
      <alignment horizontal="left" vertical="center" wrapText="1" indent="1"/>
    </xf>
  </cellXfs>
  <cellStyles count="8">
    <cellStyle name="Hipervínculo" xfId="1" builtinId="8"/>
    <cellStyle name="Hipervínculo 2" xfId="2" xr:uid="{00000000-0005-0000-0000-000001000000}"/>
    <cellStyle name="Millares" xfId="3" builtinId="3"/>
    <cellStyle name="Normal" xfId="0" builtinId="0"/>
    <cellStyle name="Normal 2" xfId="4" xr:uid="{00000000-0005-0000-0000-000004000000}"/>
    <cellStyle name="Normal 3" xfId="5" xr:uid="{00000000-0005-0000-0000-000005000000}"/>
    <cellStyle name="Normal 3 10" xfId="6" xr:uid="{00000000-0005-0000-0000-000006000000}"/>
    <cellStyle name="Porcentual 2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125524</xdr:colOff>
      <xdr:row>34</xdr:row>
      <xdr:rowOff>0</xdr:rowOff>
    </xdr:from>
    <xdr:to>
      <xdr:col>15</xdr:col>
      <xdr:colOff>103587</xdr:colOff>
      <xdr:row>34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280035</xdr:colOff>
      <xdr:row>8</xdr:row>
      <xdr:rowOff>149649</xdr:rowOff>
    </xdr:from>
    <xdr:to>
      <xdr:col>15</xdr:col>
      <xdr:colOff>489585</xdr:colOff>
      <xdr:row>15</xdr:row>
      <xdr:rowOff>12489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2852D3A-8A60-4416-93F0-B780E51DBAC9}"/>
            </a:ext>
          </a:extLst>
        </xdr:cNvPr>
        <xdr:cNvGrpSpPr/>
      </xdr:nvGrpSpPr>
      <xdr:grpSpPr>
        <a:xfrm>
          <a:off x="1985010" y="1673649"/>
          <a:ext cx="9353550" cy="1196340"/>
          <a:chOff x="1499235" y="1767840"/>
          <a:chExt cx="9944100" cy="1196340"/>
        </a:xfrm>
      </xdr:grpSpPr>
      <xdr:pic>
        <xdr:nvPicPr>
          <xdr:cNvPr id="3" name="Imagen 17">
            <a:extLst>
              <a:ext uri="{FF2B5EF4-FFF2-40B4-BE49-F238E27FC236}">
                <a16:creationId xmlns:a16="http://schemas.microsoft.com/office/drawing/2014/main" id="{D6CFED4F-04E6-B733-868C-91AF7F25491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id="{8771294C-19ED-E679-E4F6-04CBEB31298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Imagen 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F002CCBB-E53D-E00E-1825-BDF89713EB1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295775" y="1857376"/>
            <a:ext cx="1087243" cy="990600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485775</xdr:colOff>
      <xdr:row>2</xdr:row>
      <xdr:rowOff>133350</xdr:rowOff>
    </xdr:from>
    <xdr:to>
      <xdr:col>17</xdr:col>
      <xdr:colOff>435591</xdr:colOff>
      <xdr:row>8</xdr:row>
      <xdr:rowOff>30371</xdr:rowOff>
    </xdr:to>
    <xdr:grpSp>
      <xdr:nvGrpSpPr>
        <xdr:cNvPr id="6" name="Grupo 5">
          <a:extLst>
            <a:ext uri="{FF2B5EF4-FFF2-40B4-BE49-F238E27FC236}">
              <a16:creationId xmlns:a16="http://schemas.microsoft.com/office/drawing/2014/main" id="{02B7E76E-5A6F-4219-B9CF-37A49ADECC66}"/>
            </a:ext>
          </a:extLst>
        </xdr:cNvPr>
        <xdr:cNvGrpSpPr/>
      </xdr:nvGrpSpPr>
      <xdr:grpSpPr>
        <a:xfrm>
          <a:off x="485775" y="514350"/>
          <a:ext cx="11713191" cy="1040021"/>
          <a:chOff x="135964" y="545913"/>
          <a:chExt cx="12651704" cy="1011156"/>
        </a:xfrm>
      </xdr:grpSpPr>
      <xdr:grpSp>
        <xdr:nvGrpSpPr>
          <xdr:cNvPr id="7" name="Grupo 6">
            <a:extLst>
              <a:ext uri="{FF2B5EF4-FFF2-40B4-BE49-F238E27FC236}">
                <a16:creationId xmlns:a16="http://schemas.microsoft.com/office/drawing/2014/main" id="{D7015113-5040-08CE-2F4D-242857FCCE05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9" name="Grupo 8">
              <a:extLst>
                <a:ext uri="{FF2B5EF4-FFF2-40B4-BE49-F238E27FC236}">
                  <a16:creationId xmlns:a16="http://schemas.microsoft.com/office/drawing/2014/main" id="{B7D435B4-EDBA-046B-4B9E-2925605CFF30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11" name="Imagen 5">
                <a:extLst>
                  <a:ext uri="{FF2B5EF4-FFF2-40B4-BE49-F238E27FC236}">
                    <a16:creationId xmlns:a16="http://schemas.microsoft.com/office/drawing/2014/main" id="{C8E058D9-C721-37CE-939A-7AEB3E75A0BD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6">
                <a:extLst>
                  <a:ext uri="{FF2B5EF4-FFF2-40B4-BE49-F238E27FC236}">
                    <a16:creationId xmlns:a16="http://schemas.microsoft.com/office/drawing/2014/main" id="{97584A2A-869B-B856-F6E7-F98A33082227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3" name="Imagen 7">
                <a:extLst>
                  <a:ext uri="{FF2B5EF4-FFF2-40B4-BE49-F238E27FC236}">
                    <a16:creationId xmlns:a16="http://schemas.microsoft.com/office/drawing/2014/main" id="{03EF08BA-741B-4885-8EB9-2D857EB47D87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4" name="Imagen 1">
                <a:extLst>
                  <a:ext uri="{FF2B5EF4-FFF2-40B4-BE49-F238E27FC236}">
                    <a16:creationId xmlns:a16="http://schemas.microsoft.com/office/drawing/2014/main" id="{9F6985F8-FB42-97D3-9AB6-736239F67006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5" name="Imagen 14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76B2C93A-6B49-7F32-06BE-E6BA3ECE88FF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6" name="Imagen 15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4BE627C8-80F4-1C18-F624-FA86EA9914D5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10" name="Imagen 9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3A285E3D-2CAD-1967-15E5-F06FB9D2D2CB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8" name="Imagen 7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00F2D625-C060-22B2-A972-6CFD3138E656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eopt006\Captac-DR\Captac-DR\CMCA\Cuestionarios%20AP-DM\Cuestionario%20CMCA%20-%20Anual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37"/>
  <sheetViews>
    <sheetView showGridLines="0" tabSelected="1" zoomScaleNormal="100" workbookViewId="0">
      <selection activeCell="R12" sqref="R12"/>
    </sheetView>
  </sheetViews>
  <sheetFormatPr baseColWidth="10" defaultRowHeight="15"/>
  <cols>
    <col min="1" max="1" width="11.42578125" customWidth="1"/>
    <col min="2" max="2" width="2.7109375" customWidth="1"/>
    <col min="3" max="3" width="11.42578125" customWidth="1"/>
    <col min="17" max="17" width="2.28515625" customWidth="1"/>
  </cols>
  <sheetData>
    <row r="2" spans="2:17">
      <c r="B2" s="34"/>
      <c r="C2" s="5"/>
      <c r="D2" s="5"/>
      <c r="E2" s="6"/>
      <c r="F2" s="6"/>
      <c r="G2" s="6"/>
      <c r="H2" s="6"/>
      <c r="I2" s="6"/>
      <c r="J2" s="6"/>
      <c r="K2" s="6"/>
      <c r="L2" s="5"/>
      <c r="M2" s="5"/>
      <c r="N2" s="5"/>
      <c r="O2" s="5"/>
      <c r="P2" s="5"/>
      <c r="Q2" s="10"/>
    </row>
    <row r="3" spans="2:17">
      <c r="B3" s="33"/>
      <c r="Q3" s="33"/>
    </row>
    <row r="4" spans="2:17">
      <c r="B4" s="33"/>
      <c r="Q4" s="33"/>
    </row>
    <row r="5" spans="2:17">
      <c r="B5" s="33"/>
      <c r="Q5" s="33"/>
    </row>
    <row r="6" spans="2:17">
      <c r="B6" s="33"/>
      <c r="Q6" s="33"/>
    </row>
    <row r="7" spans="2:17">
      <c r="B7" s="33"/>
      <c r="Q7" s="33"/>
    </row>
    <row r="8" spans="2:17">
      <c r="B8" s="33"/>
      <c r="Q8" s="33"/>
    </row>
    <row r="9" spans="2:17">
      <c r="B9" s="33"/>
      <c r="Q9" s="33"/>
    </row>
    <row r="10" spans="2:17">
      <c r="B10" s="33"/>
      <c r="Q10" s="33"/>
    </row>
    <row r="11" spans="2:17">
      <c r="B11" s="33"/>
      <c r="Q11" s="33"/>
    </row>
    <row r="12" spans="2:17">
      <c r="B12" s="33"/>
      <c r="Q12" s="33"/>
    </row>
    <row r="13" spans="2:17">
      <c r="B13" s="33"/>
      <c r="Q13" s="33"/>
    </row>
    <row r="14" spans="2:17">
      <c r="B14" s="33"/>
      <c r="Q14" s="33"/>
    </row>
    <row r="15" spans="2:17">
      <c r="B15" s="33"/>
      <c r="Q15" s="33"/>
    </row>
    <row r="16" spans="2:17">
      <c r="B16" s="33"/>
      <c r="Q16" s="33"/>
    </row>
    <row r="17" spans="2:17" ht="30.75">
      <c r="B17" s="33"/>
      <c r="C17" s="182" t="s">
        <v>1</v>
      </c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33"/>
    </row>
    <row r="18" spans="2:17" ht="30.75">
      <c r="B18" s="33"/>
      <c r="C18" s="182" t="s">
        <v>2</v>
      </c>
      <c r="D18" s="182"/>
      <c r="E18" s="182"/>
      <c r="F18" s="182"/>
      <c r="G18" s="182"/>
      <c r="H18" s="182"/>
      <c r="I18" s="182"/>
      <c r="J18" s="182"/>
      <c r="K18" s="182"/>
      <c r="L18" s="182"/>
      <c r="M18" s="182"/>
      <c r="N18" s="182"/>
      <c r="O18" s="182"/>
      <c r="P18" s="182"/>
      <c r="Q18" s="33"/>
    </row>
    <row r="19" spans="2:17" ht="30.75">
      <c r="B19" s="33"/>
      <c r="C19" s="183" t="s">
        <v>3</v>
      </c>
      <c r="D19" s="183"/>
      <c r="E19" s="183"/>
      <c r="F19" s="183"/>
      <c r="G19" s="183"/>
      <c r="H19" s="183"/>
      <c r="I19" s="183"/>
      <c r="J19" s="183"/>
      <c r="K19" s="183"/>
      <c r="L19" s="183"/>
      <c r="M19" s="183"/>
      <c r="N19" s="183"/>
      <c r="O19" s="183"/>
      <c r="P19" s="183"/>
      <c r="Q19" s="33"/>
    </row>
    <row r="20" spans="2:17">
      <c r="B20" s="10"/>
      <c r="C20" s="5"/>
      <c r="D20" s="5"/>
      <c r="E20" s="5"/>
      <c r="F20" s="6"/>
      <c r="G20" s="6"/>
      <c r="H20" s="6"/>
      <c r="I20" s="6"/>
      <c r="J20" s="6"/>
      <c r="K20" s="6"/>
      <c r="L20" s="6"/>
      <c r="M20" s="5"/>
      <c r="N20" s="5"/>
      <c r="O20" s="5"/>
      <c r="P20" s="5"/>
      <c r="Q20" s="10"/>
    </row>
    <row r="21" spans="2:17" ht="26.25">
      <c r="F21" s="9" t="s">
        <v>0</v>
      </c>
      <c r="G21" s="4"/>
      <c r="H21" s="4"/>
      <c r="I21" s="4"/>
      <c r="J21" s="4"/>
      <c r="K21" s="1"/>
      <c r="L21" s="1"/>
    </row>
    <row r="22" spans="2:17" ht="23.25">
      <c r="F22" s="3"/>
      <c r="G22" s="4"/>
      <c r="H22" s="4"/>
      <c r="I22" s="4"/>
      <c r="J22" s="4"/>
      <c r="K22" s="1"/>
      <c r="L22" s="1"/>
    </row>
    <row r="23" spans="2:17" ht="23.25">
      <c r="F23" s="3" t="s">
        <v>713</v>
      </c>
      <c r="H23" s="4" t="s">
        <v>715</v>
      </c>
      <c r="I23" s="4"/>
      <c r="J23" s="4"/>
      <c r="K23" s="1"/>
      <c r="L23" s="1"/>
    </row>
    <row r="24" spans="2:17" ht="23.25">
      <c r="F24" s="3" t="s">
        <v>89</v>
      </c>
      <c r="G24" s="4"/>
      <c r="H24" s="4" t="s">
        <v>716</v>
      </c>
      <c r="I24" s="4"/>
      <c r="J24" s="4"/>
      <c r="K24" s="1"/>
      <c r="L24" s="1"/>
    </row>
    <row r="25" spans="2:17" ht="23.25">
      <c r="F25" s="3" t="s">
        <v>90</v>
      </c>
      <c r="G25" s="4"/>
      <c r="H25" s="4" t="s">
        <v>721</v>
      </c>
      <c r="I25" s="4"/>
      <c r="J25" s="4"/>
      <c r="K25" s="1"/>
      <c r="L25" s="1"/>
    </row>
    <row r="26" spans="2:17" ht="23.25">
      <c r="F26" s="3"/>
      <c r="G26" s="4"/>
      <c r="H26" s="4"/>
      <c r="I26" s="4"/>
      <c r="J26" s="4"/>
      <c r="K26" s="1"/>
      <c r="L26" s="1"/>
    </row>
    <row r="27" spans="2:17" ht="23.25">
      <c r="F27" s="3" t="s">
        <v>4</v>
      </c>
      <c r="G27" s="4"/>
      <c r="H27" s="4"/>
      <c r="I27" s="4"/>
      <c r="J27" s="4"/>
      <c r="K27" s="1"/>
      <c r="L27" s="1"/>
    </row>
    <row r="28" spans="2:17" ht="18">
      <c r="G28" s="186" t="s">
        <v>5</v>
      </c>
      <c r="H28" s="186"/>
      <c r="I28" s="1"/>
      <c r="J28" s="1"/>
      <c r="K28" s="1"/>
      <c r="L28" s="1"/>
    </row>
    <row r="29" spans="2:17" ht="18">
      <c r="G29" s="2" t="s">
        <v>7</v>
      </c>
      <c r="H29" s="2"/>
      <c r="I29" s="2"/>
      <c r="J29" s="2"/>
      <c r="K29" s="8"/>
      <c r="L29" s="1"/>
    </row>
    <row r="30" spans="2:17" ht="18">
      <c r="G30" s="2" t="s">
        <v>8</v>
      </c>
      <c r="H30" s="2"/>
      <c r="I30" s="2"/>
      <c r="J30" s="2"/>
      <c r="K30" s="2"/>
      <c r="L30" s="2"/>
      <c r="M30" s="2"/>
    </row>
    <row r="31" spans="2:17" ht="18">
      <c r="G31" s="2" t="s">
        <v>9</v>
      </c>
      <c r="H31" s="2"/>
      <c r="I31" s="2"/>
      <c r="J31" s="2"/>
      <c r="K31" s="2"/>
      <c r="L31" s="2"/>
      <c r="M31" s="2"/>
    </row>
    <row r="32" spans="2:17" ht="18">
      <c r="G32" s="2" t="s">
        <v>10</v>
      </c>
      <c r="H32" s="2"/>
      <c r="I32" s="2"/>
      <c r="J32" s="2"/>
      <c r="K32" s="2"/>
      <c r="L32" s="2"/>
      <c r="M32" s="2"/>
    </row>
    <row r="33" spans="6:13" ht="18">
      <c r="G33" s="2" t="s">
        <v>11</v>
      </c>
      <c r="H33" s="2"/>
      <c r="I33" s="2"/>
      <c r="J33" s="2"/>
      <c r="K33" s="2"/>
      <c r="L33" s="2"/>
      <c r="M33" s="2"/>
    </row>
    <row r="34" spans="6:13" ht="8.4499999999999993" customHeight="1">
      <c r="G34" s="2"/>
      <c r="H34" s="1"/>
      <c r="I34" s="1"/>
      <c r="J34" s="1"/>
      <c r="K34" s="1"/>
      <c r="L34" s="1"/>
    </row>
    <row r="35" spans="6:13" ht="24.75" customHeight="1">
      <c r="F35" s="184" t="s">
        <v>6</v>
      </c>
      <c r="G35" s="184"/>
      <c r="H35" s="184"/>
      <c r="I35" s="184"/>
      <c r="J35" s="184"/>
      <c r="K35" s="184"/>
      <c r="L35" s="184"/>
    </row>
    <row r="36" spans="6:13" ht="25.5" customHeight="1">
      <c r="F36" s="185"/>
      <c r="G36" s="185"/>
      <c r="H36" s="185"/>
      <c r="I36" s="185"/>
      <c r="J36" s="185"/>
      <c r="K36" s="185"/>
      <c r="L36" s="185"/>
    </row>
    <row r="37" spans="6:13" ht="33" customHeight="1">
      <c r="F37" s="185"/>
      <c r="G37" s="185"/>
      <c r="H37" s="185"/>
      <c r="I37" s="185"/>
      <c r="J37" s="185"/>
      <c r="K37" s="185"/>
      <c r="L37" s="185"/>
    </row>
  </sheetData>
  <mergeCells count="5">
    <mergeCell ref="C17:P17"/>
    <mergeCell ref="C18:P18"/>
    <mergeCell ref="C19:P19"/>
    <mergeCell ref="F35:L37"/>
    <mergeCell ref="G28:H28"/>
  </mergeCells>
  <hyperlinks>
    <hyperlink ref="C19" r:id="rId1" xr:uid="{00000000-0004-0000-0000-000000000000}"/>
    <hyperlink ref="G28:H28" location="'Estado I'!A1" display="Estado de Operaciones" xr:uid="{00000000-0004-0000-0000-000001000000}"/>
    <hyperlink ref="G29:J29" location="'Estado II'!A1" display="Estado de Fuentes y Usos de Efectivo" xr:uid="{00000000-0004-0000-0000-000002000000}"/>
    <hyperlink ref="G30" location="Ingreso!A1" display="Ingreso" xr:uid="{00000000-0004-0000-0000-000003000000}"/>
    <hyperlink ref="G31" location="Gasto!A1" display="Gasto" xr:uid="{00000000-0004-0000-0000-000004000000}"/>
    <hyperlink ref="G32:J32" location="'Transacciones Activos y Pasivo '!A1" display="Transacciones en Activos y Pasivos" xr:uid="{00000000-0004-0000-0000-000005000000}"/>
    <hyperlink ref="G33:J33" location="'Erogación funciones de Gobierno'!A1" display="Erogación por Funciones de Gobierno" xr:uid="{00000000-0004-0000-0000-000006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D46"/>
  <sheetViews>
    <sheetView showGridLines="0" zoomScaleNormal="100" workbookViewId="0">
      <pane xSplit="4" ySplit="1" topLeftCell="BV2" activePane="bottomRight" state="frozen"/>
      <selection pane="topRight" activeCell="E1" sqref="E1"/>
      <selection pane="bottomLeft" activeCell="A2" sqref="A2"/>
      <selection pane="bottomRight" activeCell="CD1" sqref="CD1:CD1048576"/>
    </sheetView>
  </sheetViews>
  <sheetFormatPr baseColWidth="10" defaultRowHeight="15"/>
  <cols>
    <col min="1" max="1" width="4" customWidth="1"/>
    <col min="2" max="2" width="8.5703125" customWidth="1"/>
    <col min="3" max="3" width="64.7109375" customWidth="1"/>
    <col min="4" max="4" width="1.7109375" customWidth="1"/>
    <col min="5" max="16" width="8.28515625" customWidth="1"/>
    <col min="17" max="55" width="11" customWidth="1"/>
    <col min="56" max="68" width="11.42578125" customWidth="1"/>
    <col min="70" max="81" width="11"/>
  </cols>
  <sheetData>
    <row r="1" spans="2:82">
      <c r="B1" s="7" t="s">
        <v>88</v>
      </c>
    </row>
    <row r="2" spans="2:82" ht="15.75">
      <c r="B2" s="91" t="s">
        <v>86</v>
      </c>
      <c r="C2" s="92"/>
      <c r="D2" s="93"/>
      <c r="E2" s="158" t="s">
        <v>712</v>
      </c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</row>
    <row r="3" spans="2:82" ht="15.75">
      <c r="B3" s="94" t="s">
        <v>12</v>
      </c>
      <c r="C3" s="11"/>
      <c r="D3" s="12"/>
      <c r="E3" s="158" t="s">
        <v>87</v>
      </c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</row>
    <row r="4" spans="2:82" ht="15.75">
      <c r="B4" s="13"/>
      <c r="C4" s="14"/>
      <c r="D4" s="15"/>
      <c r="E4" s="159" t="s">
        <v>711</v>
      </c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</row>
    <row r="5" spans="2:82" ht="15.75">
      <c r="B5" s="192" t="s">
        <v>13</v>
      </c>
      <c r="C5" s="193"/>
      <c r="D5" s="16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  <c r="BJ5" s="161"/>
      <c r="BK5" s="161"/>
      <c r="BL5" s="161"/>
      <c r="BM5" s="161"/>
      <c r="BN5" s="161"/>
      <c r="BO5" s="161"/>
      <c r="BP5" s="161"/>
      <c r="BQ5" s="161"/>
      <c r="BR5" s="161"/>
      <c r="BS5" s="161"/>
      <c r="BT5" s="161"/>
      <c r="BU5" s="161"/>
      <c r="BV5" s="161"/>
      <c r="BW5" s="161"/>
      <c r="BX5" s="161"/>
      <c r="BY5" s="161"/>
      <c r="BZ5" s="161"/>
      <c r="CA5" s="161"/>
      <c r="CB5" s="161"/>
      <c r="CC5" s="161"/>
      <c r="CD5" s="161"/>
    </row>
    <row r="6" spans="2:82">
      <c r="B6" s="192"/>
      <c r="C6" s="193"/>
      <c r="D6" s="16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87">
        <v>2018</v>
      </c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87">
        <v>2019</v>
      </c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>
        <v>2020</v>
      </c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87">
        <v>2021</v>
      </c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>
        <v>2022</v>
      </c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87">
        <v>2023</v>
      </c>
    </row>
    <row r="7" spans="2:82">
      <c r="B7" s="17"/>
      <c r="C7" s="18"/>
      <c r="D7" s="18"/>
      <c r="E7" s="163">
        <v>43101</v>
      </c>
      <c r="F7" s="163">
        <v>43132</v>
      </c>
      <c r="G7" s="163">
        <v>43160</v>
      </c>
      <c r="H7" s="163">
        <v>43191</v>
      </c>
      <c r="I7" s="163">
        <v>43221</v>
      </c>
      <c r="J7" s="163">
        <v>43252</v>
      </c>
      <c r="K7" s="163">
        <v>43282</v>
      </c>
      <c r="L7" s="163">
        <v>43313</v>
      </c>
      <c r="M7" s="163">
        <v>43344</v>
      </c>
      <c r="N7" s="163">
        <v>43374</v>
      </c>
      <c r="O7" s="163">
        <v>43405</v>
      </c>
      <c r="P7" s="163">
        <v>43435</v>
      </c>
      <c r="Q7" s="188"/>
      <c r="R7" s="163">
        <v>43466</v>
      </c>
      <c r="S7" s="163">
        <v>43497</v>
      </c>
      <c r="T7" s="163">
        <v>43525</v>
      </c>
      <c r="U7" s="163">
        <v>43556</v>
      </c>
      <c r="V7" s="163">
        <v>43586</v>
      </c>
      <c r="W7" s="163">
        <v>43617</v>
      </c>
      <c r="X7" s="163">
        <v>43647</v>
      </c>
      <c r="Y7" s="163">
        <v>43678</v>
      </c>
      <c r="Z7" s="163">
        <v>43709</v>
      </c>
      <c r="AA7" s="163">
        <v>43739</v>
      </c>
      <c r="AB7" s="163">
        <v>43770</v>
      </c>
      <c r="AC7" s="163">
        <v>43800</v>
      </c>
      <c r="AD7" s="188"/>
      <c r="AE7" s="163">
        <v>43831</v>
      </c>
      <c r="AF7" s="163">
        <v>43862</v>
      </c>
      <c r="AG7" s="163">
        <v>43891</v>
      </c>
      <c r="AH7" s="163">
        <v>43922</v>
      </c>
      <c r="AI7" s="163">
        <v>43952</v>
      </c>
      <c r="AJ7" s="163">
        <v>43983</v>
      </c>
      <c r="AK7" s="163">
        <v>44013</v>
      </c>
      <c r="AL7" s="163">
        <v>44044</v>
      </c>
      <c r="AM7" s="163">
        <v>44075</v>
      </c>
      <c r="AN7" s="163">
        <v>44105</v>
      </c>
      <c r="AO7" s="163">
        <v>44136</v>
      </c>
      <c r="AP7" s="163">
        <v>44166</v>
      </c>
      <c r="AQ7" s="104"/>
      <c r="AR7" s="163">
        <v>44197</v>
      </c>
      <c r="AS7" s="163">
        <v>44228</v>
      </c>
      <c r="AT7" s="163">
        <v>44256</v>
      </c>
      <c r="AU7" s="163">
        <v>44287</v>
      </c>
      <c r="AV7" s="163">
        <v>44317</v>
      </c>
      <c r="AW7" s="163">
        <v>44348</v>
      </c>
      <c r="AX7" s="163">
        <v>44378</v>
      </c>
      <c r="AY7" s="163">
        <v>44409</v>
      </c>
      <c r="AZ7" s="163">
        <v>44440</v>
      </c>
      <c r="BA7" s="163">
        <v>44470</v>
      </c>
      <c r="BB7" s="163">
        <v>44501</v>
      </c>
      <c r="BC7" s="163">
        <v>44531</v>
      </c>
      <c r="BD7" s="188"/>
      <c r="BE7" s="163">
        <v>44562</v>
      </c>
      <c r="BF7" s="163">
        <v>44593</v>
      </c>
      <c r="BG7" s="163">
        <v>44621</v>
      </c>
      <c r="BH7" s="163">
        <v>44652</v>
      </c>
      <c r="BI7" s="163">
        <v>44682</v>
      </c>
      <c r="BJ7" s="163">
        <v>44713</v>
      </c>
      <c r="BK7" s="163">
        <v>44743</v>
      </c>
      <c r="BL7" s="163">
        <v>44774</v>
      </c>
      <c r="BM7" s="163">
        <v>44805</v>
      </c>
      <c r="BN7" s="163">
        <v>44835</v>
      </c>
      <c r="BO7" s="163">
        <v>44866</v>
      </c>
      <c r="BP7" s="163">
        <v>44896</v>
      </c>
      <c r="BQ7" s="104"/>
      <c r="BR7" s="163">
        <v>44927</v>
      </c>
      <c r="BS7" s="163">
        <v>44958</v>
      </c>
      <c r="BT7" s="163">
        <v>44986</v>
      </c>
      <c r="BU7" s="163">
        <v>45017</v>
      </c>
      <c r="BV7" s="163">
        <v>45047</v>
      </c>
      <c r="BW7" s="163">
        <v>45078</v>
      </c>
      <c r="BX7" s="163">
        <v>45108</v>
      </c>
      <c r="BY7" s="163">
        <v>45139</v>
      </c>
      <c r="BZ7" s="163">
        <v>45170</v>
      </c>
      <c r="CA7" s="163">
        <v>45200</v>
      </c>
      <c r="CB7" s="163">
        <v>45231</v>
      </c>
      <c r="CC7" s="163">
        <v>45261</v>
      </c>
      <c r="CD7" s="188"/>
    </row>
    <row r="8" spans="2:82" ht="32.25" customHeight="1">
      <c r="B8" s="189" t="s">
        <v>15</v>
      </c>
      <c r="C8" s="190"/>
      <c r="D8" s="191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90"/>
      <c r="AG8" s="90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90"/>
      <c r="BC8" s="90"/>
      <c r="BD8" s="90"/>
      <c r="BE8" s="90"/>
      <c r="BF8" s="90"/>
      <c r="BG8" s="90"/>
      <c r="BH8" s="90"/>
      <c r="BI8" s="90"/>
      <c r="BJ8" s="90"/>
      <c r="BK8" s="90"/>
      <c r="BL8" s="90"/>
      <c r="BM8" s="90"/>
      <c r="BN8" s="90"/>
      <c r="BO8" s="90"/>
      <c r="BP8" s="90"/>
      <c r="BQ8" s="90"/>
      <c r="BR8" s="90"/>
      <c r="BS8" s="90"/>
      <c r="BT8" s="90"/>
      <c r="BU8" s="90"/>
      <c r="BV8" s="90"/>
      <c r="BW8" s="90"/>
      <c r="BX8" s="90"/>
      <c r="BY8" s="90"/>
      <c r="BZ8" s="90"/>
      <c r="CA8" s="90"/>
      <c r="CB8" s="90"/>
      <c r="CC8" s="90"/>
      <c r="CD8" s="90"/>
    </row>
    <row r="9" spans="2:82" s="132" customFormat="1">
      <c r="B9" s="95">
        <v>1</v>
      </c>
      <c r="C9" s="19" t="s">
        <v>18</v>
      </c>
      <c r="D9" s="19" t="s">
        <v>16</v>
      </c>
      <c r="E9" s="135">
        <f t="shared" ref="E9:P9" si="0">+SUM(E10:E13)</f>
        <v>6573.8094809599997</v>
      </c>
      <c r="F9" s="135">
        <f t="shared" si="0"/>
        <v>5607.8811048399984</v>
      </c>
      <c r="G9" s="135">
        <f t="shared" si="0"/>
        <v>11190.699999999999</v>
      </c>
      <c r="H9" s="135">
        <f t="shared" si="0"/>
        <v>6358.9</v>
      </c>
      <c r="I9" s="135">
        <f t="shared" si="0"/>
        <v>6006.7999999999993</v>
      </c>
      <c r="J9" s="135">
        <f t="shared" si="0"/>
        <v>4892.6000000000004</v>
      </c>
      <c r="K9" s="135">
        <f t="shared" si="0"/>
        <v>4904.6316481200001</v>
      </c>
      <c r="L9" s="135">
        <f t="shared" si="0"/>
        <v>5007.7660881900811</v>
      </c>
      <c r="M9" s="135">
        <f t="shared" si="0"/>
        <v>4845.0267785900005</v>
      </c>
      <c r="N9" s="135">
        <f t="shared" si="0"/>
        <v>4987.3999999999996</v>
      </c>
      <c r="O9" s="135">
        <f t="shared" si="0"/>
        <v>5272.2999999999993</v>
      </c>
      <c r="P9" s="135">
        <f t="shared" si="0"/>
        <v>6844.0999999999995</v>
      </c>
      <c r="Q9" s="135">
        <f t="shared" ref="Q9:BD9" si="1">+SUM(Q10:Q13)</f>
        <v>72491.915100700091</v>
      </c>
      <c r="R9" s="135">
        <f t="shared" ref="R9:AC9" si="2">+SUM(R10:R13)</f>
        <v>5422.4999999999991</v>
      </c>
      <c r="S9" s="135">
        <f t="shared" si="2"/>
        <v>5476.4</v>
      </c>
      <c r="T9" s="135">
        <f t="shared" si="2"/>
        <v>10016.699999999999</v>
      </c>
      <c r="U9" s="135">
        <f t="shared" si="2"/>
        <v>6361.4000000000005</v>
      </c>
      <c r="V9" s="135">
        <f t="shared" si="2"/>
        <v>6771.3</v>
      </c>
      <c r="W9" s="135">
        <f t="shared" si="2"/>
        <v>7751.8</v>
      </c>
      <c r="X9" s="135">
        <f t="shared" si="2"/>
        <v>6709.2</v>
      </c>
      <c r="Y9" s="135">
        <f t="shared" si="2"/>
        <v>6220.2000000000007</v>
      </c>
      <c r="Z9" s="135">
        <f t="shared" si="2"/>
        <v>6048.4000000000005</v>
      </c>
      <c r="AA9" s="135">
        <f t="shared" si="2"/>
        <v>6714.2</v>
      </c>
      <c r="AB9" s="135">
        <f t="shared" si="2"/>
        <v>6413</v>
      </c>
      <c r="AC9" s="135">
        <f t="shared" si="2"/>
        <v>7960.4</v>
      </c>
      <c r="AD9" s="135">
        <f t="shared" si="1"/>
        <v>81865.499999999985</v>
      </c>
      <c r="AE9" s="135">
        <f t="shared" ref="AE9:AP9" si="3">+SUM(AE10:AE13)</f>
        <v>6795.9</v>
      </c>
      <c r="AF9" s="135">
        <f t="shared" si="3"/>
        <v>9593.2000000000007</v>
      </c>
      <c r="AG9" s="135">
        <f t="shared" si="3"/>
        <v>6539.9000000000005</v>
      </c>
      <c r="AH9" s="135">
        <f t="shared" si="3"/>
        <v>6129.5999999999995</v>
      </c>
      <c r="AI9" s="135">
        <f t="shared" si="3"/>
        <v>5878.5</v>
      </c>
      <c r="AJ9" s="135">
        <f t="shared" si="3"/>
        <v>5756.0000000000009</v>
      </c>
      <c r="AK9" s="135">
        <f t="shared" si="3"/>
        <v>6105.3</v>
      </c>
      <c r="AL9" s="135">
        <f t="shared" si="3"/>
        <v>6471.2</v>
      </c>
      <c r="AM9" s="135">
        <f t="shared" si="3"/>
        <v>6567.0999999999995</v>
      </c>
      <c r="AN9" s="135">
        <f t="shared" si="3"/>
        <v>6996.2000000000007</v>
      </c>
      <c r="AO9" s="135">
        <f t="shared" si="3"/>
        <v>7445.4</v>
      </c>
      <c r="AP9" s="135">
        <f t="shared" si="3"/>
        <v>8541.4000000000015</v>
      </c>
      <c r="AQ9" s="135">
        <f t="shared" si="1"/>
        <v>82819.7</v>
      </c>
      <c r="AR9" s="135">
        <f t="shared" ref="AR9:BC9" si="4">+SUM(AR10:AR13)</f>
        <v>8330.2999999999993</v>
      </c>
      <c r="AS9" s="135">
        <f t="shared" si="4"/>
        <v>11204.400000000001</v>
      </c>
      <c r="AT9" s="135">
        <f t="shared" si="4"/>
        <v>8193.4</v>
      </c>
      <c r="AU9" s="135">
        <f t="shared" si="4"/>
        <v>8270.5999999999985</v>
      </c>
      <c r="AV9" s="135">
        <f t="shared" si="4"/>
        <v>8174.7000000000007</v>
      </c>
      <c r="AW9" s="135">
        <f t="shared" si="4"/>
        <v>9003.7999999999993</v>
      </c>
      <c r="AX9" s="135">
        <f t="shared" si="4"/>
        <v>8373.2000000000007</v>
      </c>
      <c r="AY9" s="135">
        <f t="shared" si="4"/>
        <v>8361.7999999999993</v>
      </c>
      <c r="AZ9" s="135">
        <f t="shared" si="4"/>
        <v>8165.6999999999989</v>
      </c>
      <c r="BA9" s="135">
        <f t="shared" si="4"/>
        <v>8342.4</v>
      </c>
      <c r="BB9" s="135">
        <f t="shared" si="4"/>
        <v>8795.1</v>
      </c>
      <c r="BC9" s="135">
        <f t="shared" si="4"/>
        <v>9625.1999999999989</v>
      </c>
      <c r="BD9" s="135">
        <f t="shared" si="1"/>
        <v>104840.59999999999</v>
      </c>
      <c r="BE9" s="135">
        <f t="shared" ref="BE9:BP9" si="5">+SUM(BE10:BE13)</f>
        <v>10419.900000000001</v>
      </c>
      <c r="BF9" s="135">
        <f t="shared" si="5"/>
        <v>13772.900000000001</v>
      </c>
      <c r="BG9" s="135">
        <f t="shared" si="5"/>
        <v>9897.6999999999989</v>
      </c>
      <c r="BH9" s="135">
        <f t="shared" si="5"/>
        <v>9130.7000000000025</v>
      </c>
      <c r="BI9" s="135">
        <f t="shared" si="5"/>
        <v>10030.900000000003</v>
      </c>
      <c r="BJ9" s="135">
        <f t="shared" si="5"/>
        <v>9798.9</v>
      </c>
      <c r="BK9" s="135">
        <f t="shared" si="5"/>
        <v>9579.3000000000011</v>
      </c>
      <c r="BL9" s="135">
        <f t="shared" si="5"/>
        <v>9713.7999999999993</v>
      </c>
      <c r="BM9" s="135">
        <f t="shared" si="5"/>
        <v>9205.2000000000007</v>
      </c>
      <c r="BN9" s="135">
        <f t="shared" si="5"/>
        <v>10096.099999999999</v>
      </c>
      <c r="BO9" s="135">
        <f t="shared" si="5"/>
        <v>9702.2000000000007</v>
      </c>
      <c r="BP9" s="135">
        <f t="shared" si="5"/>
        <v>10474</v>
      </c>
      <c r="BQ9" s="135">
        <f t="shared" ref="BQ9:CD9" si="6">+SUM(BQ10:BQ13)</f>
        <v>121821.6</v>
      </c>
      <c r="BR9" s="135">
        <f t="shared" ref="BR9:CC9" si="7">+SUM(BR10:BR13)</f>
        <v>10857.3</v>
      </c>
      <c r="BS9" s="135">
        <f t="shared" si="7"/>
        <v>14136.499999999998</v>
      </c>
      <c r="BT9" s="135">
        <f t="shared" si="7"/>
        <v>10897.802000000001</v>
      </c>
      <c r="BU9" s="135">
        <f t="shared" si="7"/>
        <v>10023.999</v>
      </c>
      <c r="BV9" s="135">
        <f t="shared" si="7"/>
        <v>11029.1</v>
      </c>
      <c r="BW9" s="135">
        <f t="shared" si="7"/>
        <v>11508.35</v>
      </c>
      <c r="BX9" s="135">
        <f t="shared" si="7"/>
        <v>11156.6</v>
      </c>
      <c r="BY9" s="135">
        <f t="shared" si="7"/>
        <v>11364.7</v>
      </c>
      <c r="BZ9" s="135">
        <f t="shared" si="7"/>
        <v>13712.900000000001</v>
      </c>
      <c r="CA9" s="135">
        <f t="shared" si="7"/>
        <v>11946.3</v>
      </c>
      <c r="CB9" s="135">
        <f t="shared" si="7"/>
        <v>11456.706</v>
      </c>
      <c r="CC9" s="135">
        <f t="shared" si="7"/>
        <v>12415</v>
      </c>
      <c r="CD9" s="135">
        <f t="shared" si="6"/>
        <v>140505.25699999998</v>
      </c>
    </row>
    <row r="10" spans="2:82" s="132" customFormat="1">
      <c r="B10" s="95" t="s">
        <v>19</v>
      </c>
      <c r="C10" s="57" t="s">
        <v>20</v>
      </c>
      <c r="D10" s="19" t="s">
        <v>16</v>
      </c>
      <c r="E10" s="136">
        <f>+Ingreso!E9</f>
        <v>6213.4</v>
      </c>
      <c r="F10" s="136">
        <f>+Ingreso!F9</f>
        <v>5030.5001087199989</v>
      </c>
      <c r="G10" s="136">
        <f>+Ingreso!G9</f>
        <v>10756.699999999999</v>
      </c>
      <c r="H10" s="136">
        <f>+Ingreso!H9</f>
        <v>5856.3</v>
      </c>
      <c r="I10" s="136">
        <f>+Ingreso!I9</f>
        <v>5278.7</v>
      </c>
      <c r="J10" s="136">
        <f>+Ingreso!J9</f>
        <v>4105.7</v>
      </c>
      <c r="K10" s="136">
        <f>+Ingreso!K9</f>
        <v>4063.24772205</v>
      </c>
      <c r="L10" s="136">
        <f>+Ingreso!L9</f>
        <v>4507.1317973199994</v>
      </c>
      <c r="M10" s="136">
        <f>+Ingreso!M9</f>
        <v>4372.0380665800003</v>
      </c>
      <c r="N10" s="136">
        <f>+Ingreso!N9</f>
        <v>4254.3</v>
      </c>
      <c r="O10" s="136">
        <f>+Ingreso!O9</f>
        <v>4673.7</v>
      </c>
      <c r="P10" s="136">
        <f>+Ingreso!P9</f>
        <v>5410.9999999999991</v>
      </c>
      <c r="Q10" s="136">
        <f>+Ingreso!Q9</f>
        <v>64522.717694670006</v>
      </c>
      <c r="R10" s="136">
        <f>+Ingreso!R9</f>
        <v>4978.1999999999989</v>
      </c>
      <c r="S10" s="136">
        <f>+Ingreso!S9</f>
        <v>4927.8</v>
      </c>
      <c r="T10" s="136">
        <f>+Ingreso!T9</f>
        <v>9387.1</v>
      </c>
      <c r="U10" s="136">
        <f>+Ingreso!U9</f>
        <v>5633.1</v>
      </c>
      <c r="V10" s="136">
        <f>+Ingreso!V9</f>
        <v>6186</v>
      </c>
      <c r="W10" s="136">
        <f>+Ingreso!W9</f>
        <v>7110.1</v>
      </c>
      <c r="X10" s="136">
        <f>+Ingreso!X9</f>
        <v>5925</v>
      </c>
      <c r="Y10" s="136">
        <f>+Ingreso!Y9</f>
        <v>5736.7000000000007</v>
      </c>
      <c r="Z10" s="136">
        <f>+Ingreso!Z9</f>
        <v>5481.7</v>
      </c>
      <c r="AA10" s="136">
        <f>+Ingreso!AA9</f>
        <v>5810.9</v>
      </c>
      <c r="AB10" s="136">
        <f>+Ingreso!AB9</f>
        <v>5792.6</v>
      </c>
      <c r="AC10" s="136">
        <f>+Ingreso!AC9</f>
        <v>6309.1999999999989</v>
      </c>
      <c r="AD10" s="136">
        <f>+Ingreso!AD9</f>
        <v>73278.399999999994</v>
      </c>
      <c r="AE10" s="136">
        <f>+Ingreso!AE9</f>
        <v>6272.2</v>
      </c>
      <c r="AF10" s="136">
        <f>+Ingreso!AF9</f>
        <v>9081.7999999999993</v>
      </c>
      <c r="AG10" s="136">
        <f>+Ingreso!AG9</f>
        <v>5992.9000000000005</v>
      </c>
      <c r="AH10" s="136">
        <f>+Ingreso!AH9</f>
        <v>5612</v>
      </c>
      <c r="AI10" s="136">
        <f>+Ingreso!AI9</f>
        <v>5369.7</v>
      </c>
      <c r="AJ10" s="136">
        <f>+Ingreso!AJ9</f>
        <v>5267.8</v>
      </c>
      <c r="AK10" s="136">
        <f>+Ingreso!AK9</f>
        <v>5508.5</v>
      </c>
      <c r="AL10" s="136">
        <f>+Ingreso!AL9</f>
        <v>5815.0999999999995</v>
      </c>
      <c r="AM10" s="136">
        <f>+Ingreso!AM9</f>
        <v>5974.4999999999991</v>
      </c>
      <c r="AN10" s="136">
        <f>+Ingreso!AN9</f>
        <v>6231.8</v>
      </c>
      <c r="AO10" s="136">
        <f>+Ingreso!AO9</f>
        <v>6464.4</v>
      </c>
      <c r="AP10" s="136">
        <f>+Ingreso!AP9</f>
        <v>6730.2000000000007</v>
      </c>
      <c r="AQ10" s="136">
        <f>+Ingreso!AQ9</f>
        <v>74320.899999999994</v>
      </c>
      <c r="AR10" s="136">
        <f>+Ingreso!AR9</f>
        <v>7571.9</v>
      </c>
      <c r="AS10" s="136">
        <f>+Ingreso!AS9</f>
        <v>10602.2</v>
      </c>
      <c r="AT10" s="136">
        <f>+Ingreso!AT9</f>
        <v>7463.5999999999995</v>
      </c>
      <c r="AU10" s="136">
        <f>+Ingreso!AU9</f>
        <v>7539.2</v>
      </c>
      <c r="AV10" s="136">
        <f>+Ingreso!AV9</f>
        <v>7473.4000000000005</v>
      </c>
      <c r="AW10" s="136">
        <f>+Ingreso!AW9</f>
        <v>7592.8</v>
      </c>
      <c r="AX10" s="136">
        <f>+Ingreso!AX9</f>
        <v>7489.5</v>
      </c>
      <c r="AY10" s="136">
        <f>+Ingreso!AY9</f>
        <v>7470.0999999999995</v>
      </c>
      <c r="AZ10" s="136">
        <f>+Ingreso!AZ9</f>
        <v>7339.0999999999985</v>
      </c>
      <c r="BA10" s="136">
        <f>+Ingreso!BA9</f>
        <v>7373.7</v>
      </c>
      <c r="BB10" s="136">
        <f>+Ingreso!BB9</f>
        <v>7967.3</v>
      </c>
      <c r="BC10" s="136">
        <f>+Ingreso!BC9</f>
        <v>8140.3</v>
      </c>
      <c r="BD10" s="136">
        <f>+Ingreso!BD9</f>
        <v>94023.099999999991</v>
      </c>
      <c r="BE10" s="136">
        <f>+Ingreso!BE9</f>
        <v>9564.9000000000015</v>
      </c>
      <c r="BF10" s="136">
        <f>+Ingreso!BF9</f>
        <v>12950.300000000001</v>
      </c>
      <c r="BG10" s="136">
        <f>+Ingreso!BG9</f>
        <v>9051</v>
      </c>
      <c r="BH10" s="136">
        <f>+Ingreso!BH9</f>
        <v>8424.8000000000011</v>
      </c>
      <c r="BI10" s="136">
        <f>+Ingreso!BI9</f>
        <v>9242.8000000000029</v>
      </c>
      <c r="BJ10" s="136">
        <f>+Ingreso!BJ9</f>
        <v>8955.5</v>
      </c>
      <c r="BK10" s="136">
        <f>+Ingreso!BK9</f>
        <v>8662.2000000000007</v>
      </c>
      <c r="BL10" s="136">
        <f>+Ingreso!BL9</f>
        <v>8936.7999999999993</v>
      </c>
      <c r="BM10" s="136">
        <f>+Ingreso!BM9</f>
        <v>8585.5</v>
      </c>
      <c r="BN10" s="136">
        <f>+Ingreso!BN9</f>
        <v>8883.5999999999985</v>
      </c>
      <c r="BO10" s="136">
        <f>+Ingreso!BO9</f>
        <v>9012.2000000000007</v>
      </c>
      <c r="BP10" s="136">
        <f>+Ingreso!BP9</f>
        <v>9125</v>
      </c>
      <c r="BQ10" s="136">
        <f>+Ingreso!BQ9</f>
        <v>111394.6</v>
      </c>
      <c r="BR10" s="136">
        <f>+Ingreso!BR9</f>
        <v>10042.799999999999</v>
      </c>
      <c r="BS10" s="136">
        <f>+Ingreso!BS9</f>
        <v>13403.3</v>
      </c>
      <c r="BT10" s="136">
        <f>+Ingreso!BT9</f>
        <v>10047.900000000001</v>
      </c>
      <c r="BU10" s="136">
        <f>+Ingreso!BU9</f>
        <v>9350.7000000000007</v>
      </c>
      <c r="BV10" s="136">
        <f>+Ingreso!BV9</f>
        <v>10250.9</v>
      </c>
      <c r="BW10" s="136">
        <f>+Ingreso!BW9</f>
        <v>10634.7</v>
      </c>
      <c r="BX10" s="136">
        <f>+Ingreso!BX9</f>
        <v>10123.4</v>
      </c>
      <c r="BY10" s="136">
        <f>+Ingreso!BY9</f>
        <v>10426.000000000002</v>
      </c>
      <c r="BZ10" s="136">
        <f>+Ingreso!BZ9</f>
        <v>12630.800000000001</v>
      </c>
      <c r="CA10" s="136">
        <f>+Ingreso!CA9</f>
        <v>10863.9</v>
      </c>
      <c r="CB10" s="136">
        <f>+Ingreso!CB9</f>
        <v>10553.400000000001</v>
      </c>
      <c r="CC10" s="136">
        <f>+Ingreso!CC9</f>
        <v>11071.8</v>
      </c>
      <c r="CD10" s="136">
        <f>+Ingreso!CD9</f>
        <v>129399.59999999999</v>
      </c>
    </row>
    <row r="11" spans="2:82">
      <c r="B11" s="95" t="s">
        <v>21</v>
      </c>
      <c r="C11" s="20" t="s">
        <v>22</v>
      </c>
      <c r="D11" s="16" t="s">
        <v>16</v>
      </c>
      <c r="E11" s="101">
        <f>+Ingreso!E42</f>
        <v>0</v>
      </c>
      <c r="F11" s="101">
        <f>+Ingreso!F42</f>
        <v>0</v>
      </c>
      <c r="G11" s="101">
        <f>+Ingreso!G42</f>
        <v>0</v>
      </c>
      <c r="H11" s="101">
        <f>+Ingreso!H42</f>
        <v>0</v>
      </c>
      <c r="I11" s="101">
        <f>+Ingreso!I42</f>
        <v>0</v>
      </c>
      <c r="J11" s="101">
        <f>+Ingreso!J42</f>
        <v>0</v>
      </c>
      <c r="K11" s="101">
        <f>+Ingreso!K42</f>
        <v>0</v>
      </c>
      <c r="L11" s="101">
        <f>+Ingreso!L42</f>
        <v>0</v>
      </c>
      <c r="M11" s="101">
        <f>+Ingreso!M42</f>
        <v>0</v>
      </c>
      <c r="N11" s="101">
        <f>+Ingreso!N42</f>
        <v>0</v>
      </c>
      <c r="O11" s="101">
        <f>+Ingreso!O42</f>
        <v>0</v>
      </c>
      <c r="P11" s="101">
        <f>+Ingreso!P42</f>
        <v>0</v>
      </c>
      <c r="Q11" s="101">
        <f>+Ingreso!Q42</f>
        <v>0</v>
      </c>
      <c r="R11" s="101">
        <f>+Ingreso!R42</f>
        <v>0</v>
      </c>
      <c r="S11" s="101">
        <f>+Ingreso!S42</f>
        <v>0</v>
      </c>
      <c r="T11" s="101">
        <f>+Ingreso!T42</f>
        <v>0</v>
      </c>
      <c r="U11" s="101">
        <f>+Ingreso!U42</f>
        <v>0</v>
      </c>
      <c r="V11" s="101">
        <f>+Ingreso!V42</f>
        <v>0</v>
      </c>
      <c r="W11" s="101">
        <f>+Ingreso!W42</f>
        <v>0</v>
      </c>
      <c r="X11" s="101">
        <f>+Ingreso!X42</f>
        <v>0</v>
      </c>
      <c r="Y11" s="101">
        <f>+Ingreso!Y42</f>
        <v>0</v>
      </c>
      <c r="Z11" s="101">
        <f>+Ingreso!Z42</f>
        <v>0</v>
      </c>
      <c r="AA11" s="101">
        <f>+Ingreso!AA42</f>
        <v>0</v>
      </c>
      <c r="AB11" s="101">
        <f>+Ingreso!AB42</f>
        <v>0</v>
      </c>
      <c r="AC11" s="101">
        <f>+Ingreso!AC42</f>
        <v>0</v>
      </c>
      <c r="AD11" s="101">
        <f>+Ingreso!AD42</f>
        <v>0</v>
      </c>
      <c r="AE11" s="101">
        <f>+Ingreso!AE42</f>
        <v>0</v>
      </c>
      <c r="AF11" s="101">
        <f>+Ingreso!AF42</f>
        <v>0</v>
      </c>
      <c r="AG11" s="101">
        <f>+Ingreso!AG42</f>
        <v>0</v>
      </c>
      <c r="AH11" s="101">
        <f>+Ingreso!AH42</f>
        <v>0</v>
      </c>
      <c r="AI11" s="101">
        <f>+Ingreso!AI42</f>
        <v>0</v>
      </c>
      <c r="AJ11" s="101">
        <f>+Ingreso!AJ42</f>
        <v>0</v>
      </c>
      <c r="AK11" s="101">
        <f>+Ingreso!AK42</f>
        <v>0</v>
      </c>
      <c r="AL11" s="101">
        <f>+Ingreso!AL42</f>
        <v>0</v>
      </c>
      <c r="AM11" s="101">
        <f>+Ingreso!AM42</f>
        <v>0</v>
      </c>
      <c r="AN11" s="101">
        <f>+Ingreso!AN42</f>
        <v>0</v>
      </c>
      <c r="AO11" s="101">
        <f>+Ingreso!AO42</f>
        <v>0</v>
      </c>
      <c r="AP11" s="101">
        <f>+Ingreso!AP42</f>
        <v>0</v>
      </c>
      <c r="AQ11" s="101">
        <f>+Ingreso!AQ42</f>
        <v>0</v>
      </c>
      <c r="AR11" s="101">
        <f>+Ingreso!AR42</f>
        <v>0</v>
      </c>
      <c r="AS11" s="101">
        <f>+Ingreso!AS42</f>
        <v>0</v>
      </c>
      <c r="AT11" s="101">
        <f>+Ingreso!AT42</f>
        <v>0</v>
      </c>
      <c r="AU11" s="101">
        <f>+Ingreso!AU42</f>
        <v>0</v>
      </c>
      <c r="AV11" s="101">
        <f>+Ingreso!AV42</f>
        <v>0</v>
      </c>
      <c r="AW11" s="101">
        <f>+Ingreso!AW42</f>
        <v>0</v>
      </c>
      <c r="AX11" s="101">
        <f>+Ingreso!AX42</f>
        <v>0</v>
      </c>
      <c r="AY11" s="101">
        <f>+Ingreso!AY42</f>
        <v>0</v>
      </c>
      <c r="AZ11" s="101">
        <f>+Ingreso!AZ42</f>
        <v>0</v>
      </c>
      <c r="BA11" s="101">
        <f>+Ingreso!BA42</f>
        <v>0</v>
      </c>
      <c r="BB11" s="101">
        <f>+Ingreso!BB42</f>
        <v>0</v>
      </c>
      <c r="BC11" s="101">
        <f>+Ingreso!BC42</f>
        <v>0</v>
      </c>
      <c r="BD11" s="101">
        <f>+Ingreso!BD42</f>
        <v>0</v>
      </c>
      <c r="BE11" s="101">
        <f>+Ingreso!BE42</f>
        <v>0</v>
      </c>
      <c r="BF11" s="101">
        <f>+Ingreso!BF42</f>
        <v>0</v>
      </c>
      <c r="BG11" s="101">
        <f>+Ingreso!BG42</f>
        <v>0</v>
      </c>
      <c r="BH11" s="101">
        <f>+Ingreso!BH42</f>
        <v>0</v>
      </c>
      <c r="BI11" s="101">
        <f>+Ingreso!BI42</f>
        <v>0</v>
      </c>
      <c r="BJ11" s="101">
        <f>+Ingreso!BJ42</f>
        <v>0</v>
      </c>
      <c r="BK11" s="101">
        <f>+Ingreso!BK42</f>
        <v>0</v>
      </c>
      <c r="BL11" s="101">
        <f>+Ingreso!BL42</f>
        <v>0</v>
      </c>
      <c r="BM11" s="101">
        <f>+Ingreso!BM42</f>
        <v>0</v>
      </c>
      <c r="BN11" s="101">
        <f>+Ingreso!BN42</f>
        <v>0</v>
      </c>
      <c r="BO11" s="101">
        <f>+Ingreso!BO42</f>
        <v>0</v>
      </c>
      <c r="BP11" s="101">
        <f>+Ingreso!BP42</f>
        <v>0</v>
      </c>
      <c r="BQ11" s="101">
        <f>+Ingreso!BQ42</f>
        <v>0</v>
      </c>
      <c r="BR11" s="101">
        <f>+Ingreso!BR42</f>
        <v>0</v>
      </c>
      <c r="BS11" s="101">
        <f>+Ingreso!BS42</f>
        <v>0</v>
      </c>
      <c r="BT11" s="101">
        <f>+Ingreso!BT42</f>
        <v>0</v>
      </c>
      <c r="BU11" s="101">
        <f>+Ingreso!BU42</f>
        <v>0</v>
      </c>
      <c r="BV11" s="101">
        <f>+Ingreso!BV42</f>
        <v>0</v>
      </c>
      <c r="BW11" s="101">
        <f>+Ingreso!BW42</f>
        <v>0</v>
      </c>
      <c r="BX11" s="101">
        <f>+Ingreso!BX42</f>
        <v>0</v>
      </c>
      <c r="BY11" s="101">
        <f>+Ingreso!BY42</f>
        <v>0</v>
      </c>
      <c r="BZ11" s="101">
        <f>+Ingreso!BZ42</f>
        <v>0</v>
      </c>
      <c r="CA11" s="101">
        <f>+Ingreso!CA42</f>
        <v>0</v>
      </c>
      <c r="CB11" s="101">
        <f>+Ingreso!CB42</f>
        <v>0</v>
      </c>
      <c r="CC11" s="101">
        <f>+Ingreso!CC42</f>
        <v>0</v>
      </c>
      <c r="CD11" s="101">
        <f>+Ingreso!CD42</f>
        <v>0</v>
      </c>
    </row>
    <row r="12" spans="2:82">
      <c r="B12" s="95" t="s">
        <v>23</v>
      </c>
      <c r="C12" s="20" t="s">
        <v>24</v>
      </c>
      <c r="D12" s="16" t="s">
        <v>16</v>
      </c>
      <c r="E12" s="101">
        <f>+Ingreso!E52</f>
        <v>57.309480960000002</v>
      </c>
      <c r="F12" s="101">
        <f>+Ingreso!F52</f>
        <v>119.17050829</v>
      </c>
      <c r="G12" s="101">
        <f>+Ingreso!G52</f>
        <v>53.099999999999994</v>
      </c>
      <c r="H12" s="101">
        <f>+Ingreso!H52</f>
        <v>65.900000000000006</v>
      </c>
      <c r="I12" s="101">
        <f>+Ingreso!I52</f>
        <v>187.9</v>
      </c>
      <c r="J12" s="101">
        <f>+Ingreso!J52</f>
        <v>304.60000000000002</v>
      </c>
      <c r="K12" s="101">
        <f>+Ingreso!K52</f>
        <v>472.9</v>
      </c>
      <c r="L12" s="101">
        <f>+Ingreso!L52</f>
        <v>150.1</v>
      </c>
      <c r="M12" s="101">
        <f>+Ingreso!M52</f>
        <v>181.5</v>
      </c>
      <c r="N12" s="101">
        <f>+Ingreso!N52</f>
        <v>221.2</v>
      </c>
      <c r="O12" s="101">
        <f>+Ingreso!O52</f>
        <v>160.69999999999999</v>
      </c>
      <c r="P12" s="101">
        <f>+Ingreso!P52</f>
        <v>805.8</v>
      </c>
      <c r="Q12" s="101">
        <f>+Ingreso!Q52</f>
        <v>2780.1799892500003</v>
      </c>
      <c r="R12" s="101">
        <f>+Ingreso!R52</f>
        <v>25.3</v>
      </c>
      <c r="S12" s="101">
        <f>+Ingreso!S52</f>
        <v>127.7</v>
      </c>
      <c r="T12" s="101">
        <f>+Ingreso!T52</f>
        <v>172.8</v>
      </c>
      <c r="U12" s="101">
        <f>+Ingreso!U52</f>
        <v>145.19999999999999</v>
      </c>
      <c r="V12" s="101">
        <f>+Ingreso!V52</f>
        <v>164.8</v>
      </c>
      <c r="W12" s="101">
        <f>+Ingreso!W52</f>
        <v>232.39999999999998</v>
      </c>
      <c r="X12" s="101">
        <f>+Ingreso!X52</f>
        <v>249.5</v>
      </c>
      <c r="Y12" s="101">
        <f>+Ingreso!Y52</f>
        <v>41.699999999999989</v>
      </c>
      <c r="Z12" s="101">
        <f>+Ingreso!Z52</f>
        <v>102.6</v>
      </c>
      <c r="AA12" s="101">
        <f>+Ingreso!AA52</f>
        <v>46.6</v>
      </c>
      <c r="AB12" s="101">
        <f>+Ingreso!AB52</f>
        <v>151.69999999999999</v>
      </c>
      <c r="AC12" s="101">
        <f>+Ingreso!AC52</f>
        <v>1133.5999999999999</v>
      </c>
      <c r="AD12" s="101">
        <f>+Ingreso!AD52</f>
        <v>2593.9</v>
      </c>
      <c r="AE12" s="101">
        <f>+Ingreso!AE52</f>
        <v>27.9</v>
      </c>
      <c r="AF12" s="101">
        <f>+Ingreso!AF52</f>
        <v>80.7</v>
      </c>
      <c r="AG12" s="101">
        <f>+Ingreso!AG52</f>
        <v>93.399999999999991</v>
      </c>
      <c r="AH12" s="101">
        <f>+Ingreso!AH52</f>
        <v>164.89999999999998</v>
      </c>
      <c r="AI12" s="101">
        <f>+Ingreso!AI52</f>
        <v>153.79999999999998</v>
      </c>
      <c r="AJ12" s="101">
        <f>+Ingreso!AJ52</f>
        <v>79.600000000000009</v>
      </c>
      <c r="AK12" s="101">
        <f>+Ingreso!AK52</f>
        <v>116.80000000000001</v>
      </c>
      <c r="AL12" s="101">
        <f>+Ingreso!AL52</f>
        <v>214.09999999999997</v>
      </c>
      <c r="AM12" s="101">
        <f>+Ingreso!AM52</f>
        <v>108.6</v>
      </c>
      <c r="AN12" s="101">
        <f>+Ingreso!AN52</f>
        <v>291.3</v>
      </c>
      <c r="AO12" s="101">
        <f>+Ingreso!AO52</f>
        <v>125.80000000000001</v>
      </c>
      <c r="AP12" s="101">
        <f>+Ingreso!AP52</f>
        <v>556.40000000000009</v>
      </c>
      <c r="AQ12" s="101">
        <f>+Ingreso!AQ52</f>
        <v>2013.3</v>
      </c>
      <c r="AR12" s="101">
        <f>+Ingreso!AR52</f>
        <v>177.3</v>
      </c>
      <c r="AS12" s="101">
        <f>+Ingreso!AS52</f>
        <v>43.6</v>
      </c>
      <c r="AT12" s="101">
        <f>+Ingreso!AT52</f>
        <v>44.5</v>
      </c>
      <c r="AU12" s="101">
        <f>+Ingreso!AU52</f>
        <v>95.9</v>
      </c>
      <c r="AV12" s="101">
        <f>+Ingreso!AV52</f>
        <v>130</v>
      </c>
      <c r="AW12" s="101">
        <f>+Ingreso!AW52</f>
        <v>594.9</v>
      </c>
      <c r="AX12" s="101">
        <f>+Ingreso!AX52</f>
        <v>130.69999999999999</v>
      </c>
      <c r="AY12" s="101">
        <f>+Ingreso!AY52</f>
        <v>72.099999999999994</v>
      </c>
      <c r="AZ12" s="101">
        <f>+Ingreso!AZ52</f>
        <v>105.8</v>
      </c>
      <c r="BA12" s="101">
        <f>+Ingreso!BA52</f>
        <v>199.4</v>
      </c>
      <c r="BB12" s="101">
        <f>+Ingreso!BB52</f>
        <v>67.7</v>
      </c>
      <c r="BC12" s="101">
        <f>+Ingreso!BC52</f>
        <v>623.5</v>
      </c>
      <c r="BD12" s="101">
        <f>+Ingreso!BD52</f>
        <v>2285.4</v>
      </c>
      <c r="BE12" s="101">
        <f>+Ingreso!BE52</f>
        <v>101.8</v>
      </c>
      <c r="BF12" s="101">
        <f>+Ingreso!BF52</f>
        <v>9.6</v>
      </c>
      <c r="BG12" s="101">
        <f>+Ingreso!BG52</f>
        <v>58.3</v>
      </c>
      <c r="BH12" s="101">
        <f>+Ingreso!BH52</f>
        <v>2.7</v>
      </c>
      <c r="BI12" s="101">
        <f>+Ingreso!BI52</f>
        <v>63.2</v>
      </c>
      <c r="BJ12" s="101">
        <f>+Ingreso!BJ52</f>
        <v>158.6</v>
      </c>
      <c r="BK12" s="101">
        <f>+Ingreso!BK52</f>
        <v>232.7</v>
      </c>
      <c r="BL12" s="101">
        <f>+Ingreso!BL52</f>
        <v>30.4</v>
      </c>
      <c r="BM12" s="101">
        <f>+Ingreso!BM52</f>
        <v>6.7</v>
      </c>
      <c r="BN12" s="101">
        <f>+Ingreso!BN52</f>
        <v>61</v>
      </c>
      <c r="BO12" s="101">
        <f>+Ingreso!BO52</f>
        <v>16.100000000000001</v>
      </c>
      <c r="BP12" s="101">
        <f>+Ingreso!BP52</f>
        <v>460.8</v>
      </c>
      <c r="BQ12" s="101">
        <f>+Ingreso!BQ52</f>
        <v>1201.9000000000001</v>
      </c>
      <c r="BR12" s="101">
        <f>+Ingreso!BR52</f>
        <v>5.9</v>
      </c>
      <c r="BS12" s="101">
        <f>+Ingreso!BS52</f>
        <v>8.4</v>
      </c>
      <c r="BT12" s="101">
        <f>+Ingreso!BT52</f>
        <v>45.7</v>
      </c>
      <c r="BU12" s="101">
        <f>+Ingreso!BU52</f>
        <v>20</v>
      </c>
      <c r="BV12" s="101">
        <f>+Ingreso!BV52</f>
        <v>22.7</v>
      </c>
      <c r="BW12" s="101">
        <f>+Ingreso!BW52</f>
        <v>27</v>
      </c>
      <c r="BX12" s="101">
        <f>+Ingreso!BX52</f>
        <v>181.6</v>
      </c>
      <c r="BY12" s="101">
        <f>+Ingreso!BY52</f>
        <v>25.9</v>
      </c>
      <c r="BZ12" s="101">
        <f>+Ingreso!BZ52</f>
        <v>35</v>
      </c>
      <c r="CA12" s="101">
        <f>+Ingreso!CA52</f>
        <v>50</v>
      </c>
      <c r="CB12" s="101">
        <f>+Ingreso!CB52</f>
        <v>45.8</v>
      </c>
      <c r="CC12" s="101">
        <f>+Ingreso!CC52</f>
        <v>480</v>
      </c>
      <c r="CD12" s="101">
        <f>+Ingreso!CD52</f>
        <v>948</v>
      </c>
    </row>
    <row r="13" spans="2:82">
      <c r="B13" s="95" t="s">
        <v>25</v>
      </c>
      <c r="C13" s="20" t="s">
        <v>26</v>
      </c>
      <c r="D13" s="16" t="s">
        <v>16</v>
      </c>
      <c r="E13" s="101">
        <f>+Ingreso!E62</f>
        <v>303.10000000000002</v>
      </c>
      <c r="F13" s="101">
        <f>+Ingreso!F62</f>
        <v>458.21048782999998</v>
      </c>
      <c r="G13" s="101">
        <f>+Ingreso!G62</f>
        <v>380.90000000000003</v>
      </c>
      <c r="H13" s="101">
        <f>+Ingreso!H62</f>
        <v>436.7</v>
      </c>
      <c r="I13" s="101">
        <f>+Ingreso!I62</f>
        <v>540.20000000000005</v>
      </c>
      <c r="J13" s="101">
        <f>+Ingreso!J62</f>
        <v>482.3</v>
      </c>
      <c r="K13" s="101">
        <f>+Ingreso!K62</f>
        <v>368.48392607000005</v>
      </c>
      <c r="L13" s="101">
        <f>+Ingreso!L62</f>
        <v>350.53429087008124</v>
      </c>
      <c r="M13" s="101">
        <f>+Ingreso!M62</f>
        <v>291.48871201000003</v>
      </c>
      <c r="N13" s="101">
        <f>+Ingreso!N62</f>
        <v>511.89999999999986</v>
      </c>
      <c r="O13" s="101">
        <f>+Ingreso!O62</f>
        <v>437.9</v>
      </c>
      <c r="P13" s="101">
        <f>+Ingreso!P62</f>
        <v>627.29999999999995</v>
      </c>
      <c r="Q13" s="101">
        <f>+Ingreso!Q62</f>
        <v>5189.0174167800806</v>
      </c>
      <c r="R13" s="101">
        <f>+Ingreso!R62</f>
        <v>419</v>
      </c>
      <c r="S13" s="101">
        <f>+Ingreso!S62</f>
        <v>420.89999999999992</v>
      </c>
      <c r="T13" s="101">
        <f>+Ingreso!T62</f>
        <v>456.8</v>
      </c>
      <c r="U13" s="101">
        <f>+Ingreso!U62</f>
        <v>583.1</v>
      </c>
      <c r="V13" s="101">
        <f>+Ingreso!V62</f>
        <v>420.49999999999994</v>
      </c>
      <c r="W13" s="101">
        <f>+Ingreso!W62</f>
        <v>409.3</v>
      </c>
      <c r="X13" s="101">
        <f>+Ingreso!X62</f>
        <v>534.70000000000005</v>
      </c>
      <c r="Y13" s="101">
        <f>+Ingreso!Y62</f>
        <v>441.8</v>
      </c>
      <c r="Z13" s="101">
        <f>+Ingreso!Z62</f>
        <v>464.1</v>
      </c>
      <c r="AA13" s="101">
        <f>+Ingreso!AA62</f>
        <v>856.69999999999993</v>
      </c>
      <c r="AB13" s="101">
        <f>+Ingreso!AB62</f>
        <v>468.7</v>
      </c>
      <c r="AC13" s="101">
        <f>+Ingreso!AC62</f>
        <v>517.6</v>
      </c>
      <c r="AD13" s="101">
        <f>+Ingreso!AD62</f>
        <v>5993.2</v>
      </c>
      <c r="AE13" s="101">
        <f>+Ingreso!AE62</f>
        <v>495.79999999999995</v>
      </c>
      <c r="AF13" s="101">
        <f>+Ingreso!AF62</f>
        <v>430.7</v>
      </c>
      <c r="AG13" s="101">
        <f>+Ingreso!AG62</f>
        <v>453.6</v>
      </c>
      <c r="AH13" s="101">
        <f>+Ingreso!AH62</f>
        <v>352.70000000000005</v>
      </c>
      <c r="AI13" s="101">
        <f>+Ingreso!AI62</f>
        <v>355</v>
      </c>
      <c r="AJ13" s="101">
        <f>+Ingreso!AJ62</f>
        <v>408.59999999999997</v>
      </c>
      <c r="AK13" s="101">
        <f>+Ingreso!AK62</f>
        <v>480</v>
      </c>
      <c r="AL13" s="101">
        <f>+Ingreso!AL62</f>
        <v>441.99999999999994</v>
      </c>
      <c r="AM13" s="101">
        <f>+Ingreso!AM62</f>
        <v>483.99999999999994</v>
      </c>
      <c r="AN13" s="101">
        <f>+Ingreso!AN62</f>
        <v>473.10000000000008</v>
      </c>
      <c r="AO13" s="101">
        <f>+Ingreso!AO62</f>
        <v>855.19999999999982</v>
      </c>
      <c r="AP13" s="101">
        <f>+Ingreso!AP62</f>
        <v>1254.8000000000006</v>
      </c>
      <c r="AQ13" s="101">
        <f>+Ingreso!AQ62</f>
        <v>6485.5</v>
      </c>
      <c r="AR13" s="101">
        <f>+Ingreso!AR62</f>
        <v>581.1</v>
      </c>
      <c r="AS13" s="101">
        <f>+Ingreso!AS62</f>
        <v>558.6</v>
      </c>
      <c r="AT13" s="101">
        <f>+Ingreso!AT62</f>
        <v>685.30000000000007</v>
      </c>
      <c r="AU13" s="101">
        <f>+Ingreso!AU62</f>
        <v>635.5</v>
      </c>
      <c r="AV13" s="101">
        <f>+Ingreso!AV62</f>
        <v>571.29999999999995</v>
      </c>
      <c r="AW13" s="101">
        <f>+Ingreso!AW62</f>
        <v>816.1</v>
      </c>
      <c r="AX13" s="101">
        <f>+Ingreso!AX62</f>
        <v>753</v>
      </c>
      <c r="AY13" s="101">
        <f>+Ingreso!AY62</f>
        <v>819.59999999999991</v>
      </c>
      <c r="AZ13" s="101">
        <f>+Ingreso!AZ62</f>
        <v>720.8</v>
      </c>
      <c r="BA13" s="101">
        <f>+Ingreso!BA62</f>
        <v>769.30000000000007</v>
      </c>
      <c r="BB13" s="101">
        <f>+Ingreso!BB62</f>
        <v>760.1</v>
      </c>
      <c r="BC13" s="101">
        <f>+Ingreso!BC62</f>
        <v>861.4</v>
      </c>
      <c r="BD13" s="101">
        <f>+Ingreso!BD62</f>
        <v>8532.1</v>
      </c>
      <c r="BE13" s="101">
        <f>+Ingreso!BE62</f>
        <v>753.2</v>
      </c>
      <c r="BF13" s="101">
        <f>+Ingreso!BF62</f>
        <v>812.99999999999989</v>
      </c>
      <c r="BG13" s="101">
        <f>+Ingreso!BG62</f>
        <v>788.4</v>
      </c>
      <c r="BH13" s="101">
        <f>+Ingreso!BH62</f>
        <v>703.2</v>
      </c>
      <c r="BI13" s="101">
        <f>+Ingreso!BI62</f>
        <v>724.9</v>
      </c>
      <c r="BJ13" s="101">
        <f>+Ingreso!BJ62</f>
        <v>684.8</v>
      </c>
      <c r="BK13" s="101">
        <f>+Ingreso!BK62</f>
        <v>684.4</v>
      </c>
      <c r="BL13" s="101">
        <f>+Ingreso!BL62</f>
        <v>746.6</v>
      </c>
      <c r="BM13" s="101">
        <f>+Ingreso!BM62</f>
        <v>613</v>
      </c>
      <c r="BN13" s="101">
        <f>+Ingreso!BN62</f>
        <v>1151.5</v>
      </c>
      <c r="BO13" s="101">
        <f>+Ingreso!BO62</f>
        <v>673.9</v>
      </c>
      <c r="BP13" s="101">
        <f>+Ingreso!BP62</f>
        <v>888.2</v>
      </c>
      <c r="BQ13" s="101">
        <f>+Ingreso!BQ62</f>
        <v>9225.0999999999985</v>
      </c>
      <c r="BR13" s="101">
        <f>+Ingreso!BR62</f>
        <v>808.6</v>
      </c>
      <c r="BS13" s="101">
        <f>+Ingreso!BS62</f>
        <v>724.8</v>
      </c>
      <c r="BT13" s="101">
        <f>+Ingreso!BT62</f>
        <v>804.20200000000011</v>
      </c>
      <c r="BU13" s="101">
        <f>+Ingreso!BU62</f>
        <v>653.29899999999998</v>
      </c>
      <c r="BV13" s="101">
        <f>+Ingreso!BV62</f>
        <v>755.5</v>
      </c>
      <c r="BW13" s="101">
        <f>+Ingreso!BW62</f>
        <v>846.65</v>
      </c>
      <c r="BX13" s="101">
        <f>+Ingreso!BX62</f>
        <v>851.6</v>
      </c>
      <c r="BY13" s="101">
        <f>+Ingreso!BY62</f>
        <v>912.80000000000007</v>
      </c>
      <c r="BZ13" s="101">
        <f>+Ingreso!BZ62</f>
        <v>1047.0999999999999</v>
      </c>
      <c r="CA13" s="101">
        <f>+Ingreso!CA62</f>
        <v>1032.4000000000001</v>
      </c>
      <c r="CB13" s="101">
        <f>+Ingreso!CB62</f>
        <v>857.50599999999997</v>
      </c>
      <c r="CC13" s="101">
        <f>+Ingreso!CC62</f>
        <v>863.19999999999993</v>
      </c>
      <c r="CD13" s="101">
        <f>+Ingreso!CD62</f>
        <v>10157.657000000001</v>
      </c>
    </row>
    <row r="14" spans="2:82">
      <c r="B14" s="95" t="s">
        <v>27</v>
      </c>
      <c r="C14" s="19" t="s">
        <v>28</v>
      </c>
      <c r="D14" s="16" t="s">
        <v>16</v>
      </c>
      <c r="E14" s="102">
        <f t="shared" ref="E14:P14" si="8">+SUM(E15:E22)</f>
        <v>4615.4357981904323</v>
      </c>
      <c r="F14" s="102">
        <f t="shared" si="8"/>
        <v>8136.1361935479053</v>
      </c>
      <c r="G14" s="102">
        <f t="shared" si="8"/>
        <v>7779.2855159222381</v>
      </c>
      <c r="H14" s="102">
        <f t="shared" si="8"/>
        <v>5388.6177277036959</v>
      </c>
      <c r="I14" s="102">
        <f t="shared" si="8"/>
        <v>2680.6337534797235</v>
      </c>
      <c r="J14" s="102">
        <f t="shared" si="8"/>
        <v>5113.9440631526531</v>
      </c>
      <c r="K14" s="102">
        <f t="shared" si="8"/>
        <v>7656.5754751146142</v>
      </c>
      <c r="L14" s="102">
        <f t="shared" si="8"/>
        <v>5083.1354023540798</v>
      </c>
      <c r="M14" s="102">
        <f t="shared" si="8"/>
        <v>3745.1773159872218</v>
      </c>
      <c r="N14" s="102">
        <f t="shared" si="8"/>
        <v>7374.3665958839483</v>
      </c>
      <c r="O14" s="102">
        <f t="shared" si="8"/>
        <v>7035.536973907725</v>
      </c>
      <c r="P14" s="102">
        <f t="shared" si="8"/>
        <v>4631.2791744054757</v>
      </c>
      <c r="Q14" s="102">
        <f t="shared" ref="Q14:BP14" si="9">+SUM(Q15:Q22)</f>
        <v>69240.123989649714</v>
      </c>
      <c r="R14" s="102">
        <f t="shared" ref="R14:AC14" si="10">+SUM(R15:R22)</f>
        <v>5804.7775884346056</v>
      </c>
      <c r="S14" s="102">
        <f t="shared" si="10"/>
        <v>4237.0161140026903</v>
      </c>
      <c r="T14" s="102">
        <f t="shared" si="10"/>
        <v>4188.8820651930018</v>
      </c>
      <c r="U14" s="102">
        <f t="shared" si="10"/>
        <v>7475.7582146275181</v>
      </c>
      <c r="V14" s="102">
        <f t="shared" si="10"/>
        <v>4818.4337209152336</v>
      </c>
      <c r="W14" s="102">
        <f t="shared" si="10"/>
        <v>4031.9617386048039</v>
      </c>
      <c r="X14" s="102">
        <f t="shared" si="10"/>
        <v>6636.2974088831306</v>
      </c>
      <c r="Y14" s="102">
        <f t="shared" si="10"/>
        <v>5505.0367085228463</v>
      </c>
      <c r="Z14" s="102">
        <f t="shared" si="10"/>
        <v>3776.2714709504598</v>
      </c>
      <c r="AA14" s="102">
        <f t="shared" si="10"/>
        <v>6470.8865946392507</v>
      </c>
      <c r="AB14" s="102">
        <f t="shared" si="10"/>
        <v>7524.808211203117</v>
      </c>
      <c r="AC14" s="102">
        <f t="shared" si="10"/>
        <v>8728.3466807402601</v>
      </c>
      <c r="AD14" s="102">
        <f t="shared" si="9"/>
        <v>69198.47651671691</v>
      </c>
      <c r="AE14" s="102">
        <f t="shared" ref="AE14:AP14" si="11">+SUM(AE15:AE22)</f>
        <v>6031.566449623585</v>
      </c>
      <c r="AF14" s="102">
        <f t="shared" si="11"/>
        <v>5162.1314819688896</v>
      </c>
      <c r="AG14" s="102">
        <f t="shared" si="11"/>
        <v>6181.8951000583838</v>
      </c>
      <c r="AH14" s="102">
        <f t="shared" si="11"/>
        <v>6523.9656543163719</v>
      </c>
      <c r="AI14" s="102">
        <f t="shared" si="11"/>
        <v>4858.8043141937578</v>
      </c>
      <c r="AJ14" s="102">
        <f t="shared" si="11"/>
        <v>6557.4179352519586</v>
      </c>
      <c r="AK14" s="102">
        <f t="shared" si="11"/>
        <v>5756.1468629368701</v>
      </c>
      <c r="AL14" s="102">
        <f t="shared" si="11"/>
        <v>4158.5946769000302</v>
      </c>
      <c r="AM14" s="102">
        <f t="shared" si="11"/>
        <v>5507.7043022051976</v>
      </c>
      <c r="AN14" s="102">
        <f t="shared" si="11"/>
        <v>5909.4855206386665</v>
      </c>
      <c r="AO14" s="102">
        <f t="shared" si="11"/>
        <v>6956.6567209336381</v>
      </c>
      <c r="AP14" s="102">
        <f t="shared" si="11"/>
        <v>8143.4956771222405</v>
      </c>
      <c r="AQ14" s="102">
        <f t="shared" si="9"/>
        <v>71747.864696149583</v>
      </c>
      <c r="AR14" s="102">
        <f t="shared" ref="AR14:BC14" si="12">+SUM(AR15:AR22)</f>
        <v>6544.8789999999999</v>
      </c>
      <c r="AS14" s="102">
        <f t="shared" si="12"/>
        <v>5770.3319999999994</v>
      </c>
      <c r="AT14" s="102">
        <f t="shared" si="12"/>
        <v>8251.2489999999998</v>
      </c>
      <c r="AU14" s="102">
        <f t="shared" si="12"/>
        <v>4928.5209999999997</v>
      </c>
      <c r="AV14" s="102">
        <f t="shared" si="12"/>
        <v>6339.3340000000007</v>
      </c>
      <c r="AW14" s="102">
        <f t="shared" si="12"/>
        <v>6689.192</v>
      </c>
      <c r="AX14" s="102">
        <f t="shared" si="12"/>
        <v>7512.3050000000012</v>
      </c>
      <c r="AY14" s="102">
        <f t="shared" si="12"/>
        <v>5871.8109999999997</v>
      </c>
      <c r="AZ14" s="102">
        <f t="shared" si="12"/>
        <v>6751.6689999999999</v>
      </c>
      <c r="BA14" s="102">
        <f t="shared" si="12"/>
        <v>6712.6930000000002</v>
      </c>
      <c r="BB14" s="102">
        <f t="shared" si="12"/>
        <v>8442.5579999999991</v>
      </c>
      <c r="BC14" s="102">
        <f t="shared" si="12"/>
        <v>12032.546</v>
      </c>
      <c r="BD14" s="102">
        <f t="shared" si="9"/>
        <v>85847.088999999993</v>
      </c>
      <c r="BE14" s="102">
        <f t="shared" si="9"/>
        <v>6772.628999999999</v>
      </c>
      <c r="BF14" s="102">
        <f t="shared" si="9"/>
        <v>8799.978000000001</v>
      </c>
      <c r="BG14" s="102">
        <f t="shared" si="9"/>
        <v>7142.152</v>
      </c>
      <c r="BH14" s="102">
        <f t="shared" si="9"/>
        <v>6735.1859999999997</v>
      </c>
      <c r="BI14" s="102">
        <f t="shared" si="9"/>
        <v>7295.2379999999994</v>
      </c>
      <c r="BJ14" s="102">
        <f t="shared" si="9"/>
        <v>7841.06</v>
      </c>
      <c r="BK14" s="102">
        <f t="shared" si="9"/>
        <v>6490.4570000000003</v>
      </c>
      <c r="BL14" s="102">
        <f t="shared" si="9"/>
        <v>8921.3040000000001</v>
      </c>
      <c r="BM14" s="102">
        <f t="shared" si="9"/>
        <v>6785.4409999999989</v>
      </c>
      <c r="BN14" s="102">
        <f t="shared" si="9"/>
        <v>8100.232</v>
      </c>
      <c r="BO14" s="102">
        <f t="shared" si="9"/>
        <v>10219.611000000001</v>
      </c>
      <c r="BP14" s="102">
        <f t="shared" si="9"/>
        <v>8501.7420000000002</v>
      </c>
      <c r="BQ14" s="102">
        <f t="shared" ref="BQ14:CD14" si="13">+SUM(BQ15:BQ22)</f>
        <v>93605.03</v>
      </c>
      <c r="BR14" s="102">
        <f t="shared" ref="BR14:CC14" si="14">+SUM(BR15:BR22)</f>
        <v>8343.025999999998</v>
      </c>
      <c r="BS14" s="102">
        <f t="shared" si="14"/>
        <v>9403.6800000000021</v>
      </c>
      <c r="BT14" s="102">
        <f t="shared" si="14"/>
        <v>7662.0069999999996</v>
      </c>
      <c r="BU14" s="102">
        <f t="shared" si="14"/>
        <v>7178.9489999999996</v>
      </c>
      <c r="BV14" s="102">
        <f t="shared" si="14"/>
        <v>8337.491</v>
      </c>
      <c r="BW14" s="102">
        <f t="shared" si="14"/>
        <v>8144.1136000000006</v>
      </c>
      <c r="BX14" s="102">
        <f t="shared" si="14"/>
        <v>8862.3069999999971</v>
      </c>
      <c r="BY14" s="102">
        <f t="shared" si="14"/>
        <v>7143.9290000000001</v>
      </c>
      <c r="BZ14" s="102">
        <f t="shared" si="14"/>
        <v>7744.0469999999968</v>
      </c>
      <c r="CA14" s="102">
        <f t="shared" si="14"/>
        <v>8694.4519999999993</v>
      </c>
      <c r="CB14" s="102">
        <f t="shared" si="14"/>
        <v>10005.847</v>
      </c>
      <c r="CC14" s="102">
        <f t="shared" si="14"/>
        <v>14128.219499999997</v>
      </c>
      <c r="CD14" s="102">
        <f t="shared" si="13"/>
        <v>105648.0681</v>
      </c>
    </row>
    <row r="15" spans="2:82">
      <c r="B15" s="95" t="s">
        <v>29</v>
      </c>
      <c r="C15" s="20" t="s">
        <v>30</v>
      </c>
      <c r="D15" s="16" t="s">
        <v>16</v>
      </c>
      <c r="E15" s="101">
        <f>+Gasto!E9</f>
        <v>1843.0000000000005</v>
      </c>
      <c r="F15" s="101">
        <f>+Gasto!F9</f>
        <v>2134.6</v>
      </c>
      <c r="G15" s="101">
        <f>+Gasto!G9</f>
        <v>3950.9</v>
      </c>
      <c r="H15" s="101">
        <f>+Gasto!H9</f>
        <v>2059.5</v>
      </c>
      <c r="I15" s="101">
        <f>+Gasto!I9</f>
        <v>127.8</v>
      </c>
      <c r="J15" s="101">
        <f>+Gasto!J9</f>
        <v>2119.2000000000003</v>
      </c>
      <c r="K15" s="101">
        <f>+Gasto!K9</f>
        <v>3706.7</v>
      </c>
      <c r="L15" s="101">
        <f>+Gasto!L9</f>
        <v>1653.8999999999999</v>
      </c>
      <c r="M15" s="101">
        <f>+Gasto!M9</f>
        <v>799.40000000000009</v>
      </c>
      <c r="N15" s="101">
        <f>+Gasto!N9</f>
        <v>3925.8999999999996</v>
      </c>
      <c r="O15" s="101">
        <f>+Gasto!O9</f>
        <v>3466</v>
      </c>
      <c r="P15" s="101">
        <f>+Gasto!P9</f>
        <v>1009.1999999999999</v>
      </c>
      <c r="Q15" s="101">
        <f>+Gasto!Q9</f>
        <v>26796.100000000002</v>
      </c>
      <c r="R15" s="101">
        <f>+Gasto!R9</f>
        <v>2795.3</v>
      </c>
      <c r="S15" s="101">
        <f>+Gasto!S9</f>
        <v>1895.5</v>
      </c>
      <c r="T15" s="101">
        <f>+Gasto!T9</f>
        <v>1476.2</v>
      </c>
      <c r="U15" s="101">
        <f>+Gasto!U9</f>
        <v>3582.4</v>
      </c>
      <c r="V15" s="101">
        <f>+Gasto!V9</f>
        <v>1431.5</v>
      </c>
      <c r="W15" s="101">
        <f>+Gasto!W9</f>
        <v>1466</v>
      </c>
      <c r="X15" s="101">
        <f>+Gasto!X9</f>
        <v>2850.7</v>
      </c>
      <c r="Y15" s="101">
        <f>+Gasto!Y9</f>
        <v>2185</v>
      </c>
      <c r="Z15" s="101">
        <f>+Gasto!Z9</f>
        <v>1404.8000000000002</v>
      </c>
      <c r="AA15" s="101">
        <f>+Gasto!AA9</f>
        <v>2839</v>
      </c>
      <c r="AB15" s="101">
        <f>+Gasto!AB9</f>
        <v>3765.7000000000003</v>
      </c>
      <c r="AC15" s="101">
        <f>+Gasto!AC9</f>
        <v>1921.4</v>
      </c>
      <c r="AD15" s="101">
        <f>+Gasto!AD9</f>
        <v>27613.5</v>
      </c>
      <c r="AE15" s="101">
        <f>+Gasto!AE9</f>
        <v>2780.2</v>
      </c>
      <c r="AF15" s="101">
        <f>+Gasto!AF9</f>
        <v>2075</v>
      </c>
      <c r="AG15" s="101">
        <f>+Gasto!AG9</f>
        <v>2540.6</v>
      </c>
      <c r="AH15" s="101">
        <f>+Gasto!AH9</f>
        <v>2852.8</v>
      </c>
      <c r="AI15" s="101">
        <f>+Gasto!AI9</f>
        <v>1080.0999999999999</v>
      </c>
      <c r="AJ15" s="101">
        <f>+Gasto!AJ9</f>
        <v>3425.8</v>
      </c>
      <c r="AK15" s="101">
        <f>+Gasto!AK9</f>
        <v>2114.8000000000002</v>
      </c>
      <c r="AL15" s="101">
        <f>+Gasto!AL9</f>
        <v>1035</v>
      </c>
      <c r="AM15" s="101">
        <f>+Gasto!AM9</f>
        <v>2136</v>
      </c>
      <c r="AN15" s="101">
        <f>+Gasto!AN9</f>
        <v>2246.4</v>
      </c>
      <c r="AO15" s="101">
        <f>+Gasto!AO9</f>
        <v>3976</v>
      </c>
      <c r="AP15" s="101">
        <f>+Gasto!AP9</f>
        <v>1778.9</v>
      </c>
      <c r="AQ15" s="101">
        <f>+Gasto!AQ9</f>
        <v>28041.599999999999</v>
      </c>
      <c r="AR15" s="101">
        <f>+Gasto!AR9</f>
        <v>2812.8</v>
      </c>
      <c r="AS15" s="101">
        <f>+Gasto!AS9</f>
        <v>2161</v>
      </c>
      <c r="AT15" s="101">
        <f>+Gasto!AT9</f>
        <v>3555.6</v>
      </c>
      <c r="AU15" s="101">
        <f>+Gasto!AU9</f>
        <v>1027.7</v>
      </c>
      <c r="AV15" s="101">
        <f>+Gasto!AV9</f>
        <v>2242</v>
      </c>
      <c r="AW15" s="101">
        <f>+Gasto!AW9</f>
        <v>2742.3</v>
      </c>
      <c r="AX15" s="101">
        <f>+Gasto!AX9</f>
        <v>2703.3</v>
      </c>
      <c r="AY15" s="101">
        <f>+Gasto!AY9</f>
        <v>2025.2</v>
      </c>
      <c r="AZ15" s="101">
        <f>+Gasto!AZ9</f>
        <v>2698.7000000000003</v>
      </c>
      <c r="BA15" s="101">
        <f>+Gasto!BA9</f>
        <v>2496.8000000000002</v>
      </c>
      <c r="BB15" s="101">
        <f>+Gasto!BB9</f>
        <v>4109.8999999999996</v>
      </c>
      <c r="BC15" s="101">
        <f>+Gasto!BC9</f>
        <v>816.9</v>
      </c>
      <c r="BD15" s="101">
        <f>+Gasto!BD9</f>
        <v>29392.2</v>
      </c>
      <c r="BE15" s="101">
        <f>+Gasto!BE9</f>
        <v>3115.8</v>
      </c>
      <c r="BF15" s="101">
        <f>+Gasto!BF9</f>
        <v>3280.5</v>
      </c>
      <c r="BG15" s="101">
        <f>+Gasto!BG9</f>
        <v>2617.8000000000002</v>
      </c>
      <c r="BH15" s="101">
        <f>+Gasto!BH9</f>
        <v>2385.9</v>
      </c>
      <c r="BI15" s="101">
        <f>+Gasto!BI9</f>
        <v>2657</v>
      </c>
      <c r="BJ15" s="101">
        <f>+Gasto!BJ9</f>
        <v>2318.6999999999998</v>
      </c>
      <c r="BK15" s="101">
        <f>+Gasto!BK9</f>
        <v>1208.6999999999998</v>
      </c>
      <c r="BL15" s="101">
        <f>+Gasto!BL9</f>
        <v>3676</v>
      </c>
      <c r="BM15" s="101">
        <f>+Gasto!BM9</f>
        <v>2367</v>
      </c>
      <c r="BN15" s="101">
        <f>+Gasto!BN9</f>
        <v>2529.1</v>
      </c>
      <c r="BO15" s="101">
        <f>+Gasto!BO9</f>
        <v>4393.8999999999996</v>
      </c>
      <c r="BP15" s="101">
        <f>+Gasto!BP9</f>
        <v>875.80000000000007</v>
      </c>
      <c r="BQ15" s="101">
        <f>+Gasto!BQ9</f>
        <v>31426.2</v>
      </c>
      <c r="BR15" s="101">
        <f>+Gasto!BR9</f>
        <v>4460.3999999999996</v>
      </c>
      <c r="BS15" s="101">
        <f>+Gasto!BS9</f>
        <v>2638.5</v>
      </c>
      <c r="BT15" s="101">
        <f>+Gasto!BT9</f>
        <v>2661.7</v>
      </c>
      <c r="BU15" s="101">
        <f>+Gasto!BU9</f>
        <v>2477.9</v>
      </c>
      <c r="BV15" s="101">
        <f>+Gasto!BV9</f>
        <v>2559.6999999999998</v>
      </c>
      <c r="BW15" s="101">
        <f>+Gasto!BW9</f>
        <v>2462.4</v>
      </c>
      <c r="BX15" s="101">
        <f>+Gasto!BX9</f>
        <v>2560.6</v>
      </c>
      <c r="BY15" s="101">
        <f>+Gasto!BY9</f>
        <v>2729.4</v>
      </c>
      <c r="BZ15" s="101">
        <f>+Gasto!BZ9</f>
        <v>2431</v>
      </c>
      <c r="CA15" s="101">
        <f>+Gasto!CA9</f>
        <v>2767.7</v>
      </c>
      <c r="CB15" s="101">
        <f>+Gasto!CB9</f>
        <v>4745</v>
      </c>
      <c r="CC15" s="101">
        <f>+Gasto!CC9</f>
        <v>1262.7</v>
      </c>
      <c r="CD15" s="101">
        <f>+Gasto!CD9</f>
        <v>33757</v>
      </c>
    </row>
    <row r="16" spans="2:82">
      <c r="B16" s="95" t="s">
        <v>31</v>
      </c>
      <c r="C16" s="20" t="s">
        <v>32</v>
      </c>
      <c r="D16" s="16" t="s">
        <v>16</v>
      </c>
      <c r="E16" s="101">
        <f>+Gasto!E14</f>
        <v>1071.6674474399999</v>
      </c>
      <c r="F16" s="101">
        <f>+Gasto!F14</f>
        <v>900.07873796000024</v>
      </c>
      <c r="G16" s="101">
        <f>+Gasto!G14</f>
        <v>763.57135089999997</v>
      </c>
      <c r="H16" s="101">
        <f>+Gasto!H14</f>
        <v>1163.46975193</v>
      </c>
      <c r="I16" s="101">
        <f>+Gasto!I14</f>
        <v>815.97193747999995</v>
      </c>
      <c r="J16" s="101">
        <f>+Gasto!J14</f>
        <v>1101.7720631</v>
      </c>
      <c r="K16" s="101">
        <f>+Gasto!K14</f>
        <v>1136.7290341099999</v>
      </c>
      <c r="L16" s="101">
        <f>+Gasto!L14</f>
        <v>499.36902226000001</v>
      </c>
      <c r="M16" s="101">
        <f>+Gasto!M14</f>
        <v>1201.7179122099999</v>
      </c>
      <c r="N16" s="101">
        <f>+Gasto!N14</f>
        <v>754.27763259000005</v>
      </c>
      <c r="O16" s="101">
        <f>+Gasto!O14</f>
        <v>821.73472655</v>
      </c>
      <c r="P16" s="101">
        <f>+Gasto!P14</f>
        <v>927.81616051000003</v>
      </c>
      <c r="Q16" s="101">
        <f>+Gasto!Q14</f>
        <v>11158.175999999999</v>
      </c>
      <c r="R16" s="101">
        <f>+Gasto!R14</f>
        <v>906.68449999999996</v>
      </c>
      <c r="S16" s="101">
        <f>+Gasto!S14</f>
        <v>481.82830000000001</v>
      </c>
      <c r="T16" s="101">
        <f>+Gasto!T14</f>
        <v>787.34780000000001</v>
      </c>
      <c r="U16" s="101">
        <f>+Gasto!U14</f>
        <v>1063.3011000000001</v>
      </c>
      <c r="V16" s="101">
        <f>+Gasto!V14</f>
        <v>943.92280000000005</v>
      </c>
      <c r="W16" s="101">
        <f>+Gasto!W14</f>
        <v>809.59530000000018</v>
      </c>
      <c r="X16" s="101">
        <f>+Gasto!X14</f>
        <v>877.04259999999999</v>
      </c>
      <c r="Y16" s="101">
        <f>+Gasto!Y14</f>
        <v>910.31849999999997</v>
      </c>
      <c r="Z16" s="101">
        <f>+Gasto!Z14</f>
        <v>731.21430000000009</v>
      </c>
      <c r="AA16" s="101">
        <f>+Gasto!AA14</f>
        <v>854.37030000000004</v>
      </c>
      <c r="AB16" s="101">
        <f>+Gasto!AB14</f>
        <v>1000.1244</v>
      </c>
      <c r="AC16" s="101">
        <f>+Gasto!AC14</f>
        <v>2794.5941000000003</v>
      </c>
      <c r="AD16" s="101">
        <f>+Gasto!AD14</f>
        <v>12160.343999999999</v>
      </c>
      <c r="AE16" s="101">
        <f>+Gasto!AE14</f>
        <v>502.02249999999998</v>
      </c>
      <c r="AF16" s="101">
        <f>+Gasto!AF14</f>
        <v>807.20179999999993</v>
      </c>
      <c r="AG16" s="101">
        <f>+Gasto!AG14</f>
        <v>1323.5518999999997</v>
      </c>
      <c r="AH16" s="101">
        <f>+Gasto!AH14</f>
        <v>682.42809999999997</v>
      </c>
      <c r="AI16" s="101">
        <f>+Gasto!AI14</f>
        <v>855.84059999999999</v>
      </c>
      <c r="AJ16" s="101">
        <f>+Gasto!AJ14</f>
        <v>1054.1769999999997</v>
      </c>
      <c r="AK16" s="101">
        <f>+Gasto!AK14</f>
        <v>1063.7617000000002</v>
      </c>
      <c r="AL16" s="101">
        <f>+Gasto!AL14</f>
        <v>977.40620000000013</v>
      </c>
      <c r="AM16" s="101">
        <f>+Gasto!AM14</f>
        <v>783.62429999999995</v>
      </c>
      <c r="AN16" s="101">
        <f>+Gasto!AN14</f>
        <v>954.13580000000002</v>
      </c>
      <c r="AO16" s="101">
        <f>+Gasto!AO14</f>
        <v>677.81639999999993</v>
      </c>
      <c r="AP16" s="101">
        <f>+Gasto!AP14</f>
        <v>2081.7979999999998</v>
      </c>
      <c r="AQ16" s="101">
        <f>+Gasto!AQ14</f>
        <v>11763.763999999999</v>
      </c>
      <c r="AR16" s="101">
        <f>+Gasto!AR14</f>
        <v>883.40160000000003</v>
      </c>
      <c r="AS16" s="101">
        <f>+Gasto!AS14</f>
        <v>873.75869999999998</v>
      </c>
      <c r="AT16" s="101">
        <f>+Gasto!AT14</f>
        <v>1276.0793999999999</v>
      </c>
      <c r="AU16" s="101">
        <f>+Gasto!AU14</f>
        <v>1087.0795000000001</v>
      </c>
      <c r="AV16" s="101">
        <f>+Gasto!AV14</f>
        <v>1279.7838000000002</v>
      </c>
      <c r="AW16" s="101">
        <f>+Gasto!AW14</f>
        <v>899.80140000000006</v>
      </c>
      <c r="AX16" s="101">
        <f>+Gasto!AX14</f>
        <v>1049.6723999999999</v>
      </c>
      <c r="AY16" s="101">
        <f>+Gasto!AY14</f>
        <v>1092.0309</v>
      </c>
      <c r="AZ16" s="101">
        <f>+Gasto!AZ14</f>
        <v>1289.0263</v>
      </c>
      <c r="BA16" s="101">
        <f>+Gasto!BA14</f>
        <v>1327.7315999999998</v>
      </c>
      <c r="BB16" s="101">
        <f>+Gasto!BB14</f>
        <v>1930.4404999999997</v>
      </c>
      <c r="BC16" s="101">
        <f>+Gasto!BC14</f>
        <v>1193.2283</v>
      </c>
      <c r="BD16" s="101">
        <f>+Gasto!BD14</f>
        <v>14182.035</v>
      </c>
      <c r="BE16" s="101">
        <f>+Gasto!BE14</f>
        <v>962.64449999999999</v>
      </c>
      <c r="BF16" s="101">
        <f>+Gasto!BF14</f>
        <v>973.13019999999995</v>
      </c>
      <c r="BG16" s="101">
        <f>+Gasto!BG14</f>
        <v>1368.0201000000002</v>
      </c>
      <c r="BH16" s="101">
        <f>+Gasto!BH14</f>
        <v>1213.8121000000001</v>
      </c>
      <c r="BI16" s="101">
        <f>+Gasto!BI14</f>
        <v>1230.0998999999999</v>
      </c>
      <c r="BJ16" s="101">
        <f>+Gasto!BJ14</f>
        <v>1009.8728</v>
      </c>
      <c r="BK16" s="101">
        <f>+Gasto!BK14</f>
        <v>1244.0617999999999</v>
      </c>
      <c r="BL16" s="101">
        <f>+Gasto!BL14</f>
        <v>1563.7799999999997</v>
      </c>
      <c r="BM16" s="101">
        <f>+Gasto!BM14</f>
        <v>1531.8506</v>
      </c>
      <c r="BN16" s="101">
        <f>+Gasto!BN14</f>
        <v>1317.1732</v>
      </c>
      <c r="BO16" s="101">
        <f>+Gasto!BO14</f>
        <v>1321.0753999999999</v>
      </c>
      <c r="BP16" s="101">
        <f>+Gasto!BP14</f>
        <v>1343.4462999999998</v>
      </c>
      <c r="BQ16" s="101">
        <f>+Gasto!BQ14</f>
        <v>15078.967017230001</v>
      </c>
      <c r="BR16" s="101">
        <f>+Gasto!BR14</f>
        <v>1020.2</v>
      </c>
      <c r="BS16" s="101">
        <f>+Gasto!BS14</f>
        <v>1174.5</v>
      </c>
      <c r="BT16" s="101">
        <f>+Gasto!BT14</f>
        <v>1354.8999999999999</v>
      </c>
      <c r="BU16" s="101">
        <f>+Gasto!BU14</f>
        <v>1790.9</v>
      </c>
      <c r="BV16" s="101">
        <f>+Gasto!BV14</f>
        <v>691.8</v>
      </c>
      <c r="BW16" s="101">
        <f>+Gasto!BW14</f>
        <v>1167.5</v>
      </c>
      <c r="BX16" s="101">
        <f>+Gasto!BX14</f>
        <v>1659.1</v>
      </c>
      <c r="BY16" s="101">
        <f>+Gasto!BY14</f>
        <v>1393.4</v>
      </c>
      <c r="BZ16" s="101">
        <f>+Gasto!BZ14</f>
        <v>1200.6999999999973</v>
      </c>
      <c r="CA16" s="101">
        <f>+Gasto!CA14</f>
        <v>1435.3</v>
      </c>
      <c r="CB16" s="101">
        <f>+Gasto!CB14</f>
        <v>765.2</v>
      </c>
      <c r="CC16" s="101">
        <f>+Gasto!CC14</f>
        <v>4283.5</v>
      </c>
      <c r="CD16" s="101">
        <f>+Gasto!CD14</f>
        <v>17936.999999999996</v>
      </c>
    </row>
    <row r="17" spans="2:82">
      <c r="B17" s="95" t="s">
        <v>33</v>
      </c>
      <c r="C17" s="20" t="s">
        <v>34</v>
      </c>
      <c r="D17" s="16" t="s">
        <v>16</v>
      </c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  <c r="BC17" s="101"/>
      <c r="BD17" s="101"/>
      <c r="BE17" s="101"/>
      <c r="BF17" s="101"/>
      <c r="BG17" s="101"/>
      <c r="BH17" s="101"/>
      <c r="BI17" s="101"/>
      <c r="BJ17" s="101"/>
      <c r="BK17" s="101"/>
      <c r="BL17" s="101"/>
      <c r="BM17" s="101"/>
      <c r="BN17" s="101"/>
      <c r="BO17" s="101"/>
      <c r="BP17" s="101"/>
      <c r="BQ17" s="101"/>
      <c r="BR17" s="101"/>
      <c r="BS17" s="101"/>
      <c r="BT17" s="101"/>
      <c r="BU17" s="101"/>
      <c r="BV17" s="101"/>
      <c r="BW17" s="101"/>
      <c r="BX17" s="101"/>
      <c r="BY17" s="101"/>
      <c r="BZ17" s="101"/>
      <c r="CA17" s="101"/>
      <c r="CB17" s="101"/>
      <c r="CC17" s="101"/>
      <c r="CD17" s="101"/>
    </row>
    <row r="18" spans="2:82">
      <c r="B18" s="95" t="s">
        <v>35</v>
      </c>
      <c r="C18" s="20" t="s">
        <v>36</v>
      </c>
      <c r="D18" s="16" t="s">
        <v>16</v>
      </c>
      <c r="E18" s="101">
        <f>+Gasto!E16</f>
        <v>581.19635075043095</v>
      </c>
      <c r="F18" s="101">
        <f>+Gasto!F16</f>
        <v>185.2684555879049</v>
      </c>
      <c r="G18" s="101">
        <f>+Gasto!G16</f>
        <v>206.5041650222378</v>
      </c>
      <c r="H18" s="101">
        <f>+Gasto!H16</f>
        <v>333.80797577369646</v>
      </c>
      <c r="I18" s="101">
        <f>+Gasto!I16</f>
        <v>228.52181599972374</v>
      </c>
      <c r="J18" s="101">
        <f>+Gasto!J16</f>
        <v>444.36500005265361</v>
      </c>
      <c r="K18" s="101">
        <f>+Gasto!K16</f>
        <v>583.87344100461428</v>
      </c>
      <c r="L18" s="101">
        <f>+Gasto!L16</f>
        <v>344.69338009408028</v>
      </c>
      <c r="M18" s="101">
        <f>+Gasto!M16</f>
        <v>167.3654037772217</v>
      </c>
      <c r="N18" s="101">
        <f>+Gasto!N16</f>
        <v>340.36096329394917</v>
      </c>
      <c r="O18" s="101">
        <f>+Gasto!O16</f>
        <v>244.09024735772326</v>
      </c>
      <c r="P18" s="101">
        <f>+Gasto!P16</f>
        <v>422.3250138954761</v>
      </c>
      <c r="Q18" s="101">
        <f>+Gasto!Q16</f>
        <v>4082.3719896497123</v>
      </c>
      <c r="R18" s="101">
        <f>+Gasto!R16</f>
        <v>564.41508843460497</v>
      </c>
      <c r="S18" s="101">
        <f>+Gasto!S16</f>
        <v>339.29381400269</v>
      </c>
      <c r="T18" s="101">
        <f>+Gasto!T16</f>
        <v>170.51626519300157</v>
      </c>
      <c r="U18" s="101">
        <f>+Gasto!U16</f>
        <v>362.66811462751798</v>
      </c>
      <c r="V18" s="101">
        <f>+Gasto!V16</f>
        <v>339.47292091523292</v>
      </c>
      <c r="W18" s="101">
        <f>+Gasto!W16</f>
        <v>430.48243860480409</v>
      </c>
      <c r="X18" s="101">
        <f>+Gasto!X16</f>
        <v>557.96780888313106</v>
      </c>
      <c r="Y18" s="101">
        <f>+Gasto!Y16</f>
        <v>326.85420852284602</v>
      </c>
      <c r="Z18" s="101">
        <f>+Gasto!Z16</f>
        <v>204.51317095045997</v>
      </c>
      <c r="AA18" s="101">
        <f>+Gasto!AA16</f>
        <v>400.86429463924992</v>
      </c>
      <c r="AB18" s="101">
        <f>+Gasto!AB16</f>
        <v>339.41181120311694</v>
      </c>
      <c r="AC18" s="101">
        <f>+Gasto!AC16</f>
        <v>519.98258074026012</v>
      </c>
      <c r="AD18" s="101">
        <f>+Gasto!AD16</f>
        <v>4556.4425167169156</v>
      </c>
      <c r="AE18" s="101">
        <f>+Gasto!AE16</f>
        <v>597.57094962358474</v>
      </c>
      <c r="AF18" s="101">
        <f>+Gasto!AF16</f>
        <v>387.58068196889008</v>
      </c>
      <c r="AG18" s="101">
        <f>+Gasto!AG16</f>
        <v>306.87920005838396</v>
      </c>
      <c r="AH18" s="101">
        <f>+Gasto!AH16</f>
        <v>367.0595543163713</v>
      </c>
      <c r="AI18" s="101">
        <f>+Gasto!AI16</f>
        <v>338.01271419375843</v>
      </c>
      <c r="AJ18" s="101">
        <f>+Gasto!AJ16</f>
        <v>502.86293525195958</v>
      </c>
      <c r="AK18" s="101">
        <f>+Gasto!AK16</f>
        <v>635.87616293686949</v>
      </c>
      <c r="AL18" s="101">
        <f>+Gasto!AL16</f>
        <v>371.94047690002981</v>
      </c>
      <c r="AM18" s="101">
        <f>+Gasto!AM16</f>
        <v>334.26300220519778</v>
      </c>
      <c r="AN18" s="101">
        <f>+Gasto!AN16</f>
        <v>319.01472063866629</v>
      </c>
      <c r="AO18" s="101">
        <f>+Gasto!AO16</f>
        <v>314.34732093363812</v>
      </c>
      <c r="AP18" s="101">
        <f>+Gasto!AP16</f>
        <v>558.44167712224089</v>
      </c>
      <c r="AQ18" s="101">
        <f>+Gasto!AQ16</f>
        <v>5033.8496961495903</v>
      </c>
      <c r="AR18" s="101">
        <f>+Gasto!AR16</f>
        <v>654.59839999999997</v>
      </c>
      <c r="AS18" s="101">
        <f>+Gasto!AS16</f>
        <v>365.1413</v>
      </c>
      <c r="AT18" s="101">
        <f>+Gasto!AT16</f>
        <v>418.62060000000002</v>
      </c>
      <c r="AU18" s="101">
        <f>+Gasto!AU16</f>
        <v>386.82050000000004</v>
      </c>
      <c r="AV18" s="101">
        <f>+Gasto!AV16</f>
        <v>446.21620000000001</v>
      </c>
      <c r="AW18" s="101">
        <f>+Gasto!AW16</f>
        <v>481.39859999999999</v>
      </c>
      <c r="AX18" s="101">
        <f>+Gasto!AX16</f>
        <v>656.52760000000001</v>
      </c>
      <c r="AY18" s="101">
        <f>+Gasto!AY16</f>
        <v>382.26910000000004</v>
      </c>
      <c r="AZ18" s="101">
        <f>+Gasto!AZ16</f>
        <v>494.6737</v>
      </c>
      <c r="BA18" s="101">
        <f>+Gasto!BA16</f>
        <v>233.76840000000001</v>
      </c>
      <c r="BB18" s="101">
        <f>+Gasto!BB16</f>
        <v>322.75949999999995</v>
      </c>
      <c r="BC18" s="101">
        <f>+Gasto!BC16</f>
        <v>807.97170000000006</v>
      </c>
      <c r="BD18" s="101">
        <f>+Gasto!BD16</f>
        <v>5650.7650000000003</v>
      </c>
      <c r="BE18" s="101">
        <f>+Gasto!BE16</f>
        <v>599.45550000000003</v>
      </c>
      <c r="BF18" s="101">
        <f>+Gasto!BF16</f>
        <v>427.56979999999999</v>
      </c>
      <c r="BG18" s="101">
        <f>+Gasto!BG16</f>
        <v>528.7799</v>
      </c>
      <c r="BH18" s="101">
        <f>+Gasto!BH16</f>
        <v>409.58789999999999</v>
      </c>
      <c r="BI18" s="101">
        <f>+Gasto!BI16</f>
        <v>538.1001</v>
      </c>
      <c r="BJ18" s="101">
        <f>+Gasto!BJ16</f>
        <v>584.72720000000004</v>
      </c>
      <c r="BK18" s="101">
        <f>+Gasto!BK16</f>
        <v>612.83820000000003</v>
      </c>
      <c r="BL18" s="101">
        <f>+Gasto!BL16</f>
        <v>478.82000000000005</v>
      </c>
      <c r="BM18" s="101">
        <f>+Gasto!BM16</f>
        <v>596.34940000000006</v>
      </c>
      <c r="BN18" s="101">
        <f>+Gasto!BN16</f>
        <v>466.92679999999996</v>
      </c>
      <c r="BO18" s="101">
        <f>+Gasto!BO16</f>
        <v>104.52460000000002</v>
      </c>
      <c r="BP18" s="101">
        <f>+Gasto!BP16</f>
        <v>1259.5536999999999</v>
      </c>
      <c r="BQ18" s="101">
        <f>+Gasto!BQ16</f>
        <v>6607.2329827700005</v>
      </c>
      <c r="BR18" s="101">
        <f>+Gasto!BR16</f>
        <v>687.2</v>
      </c>
      <c r="BS18" s="101">
        <f>+Gasto!BS16</f>
        <v>725.8</v>
      </c>
      <c r="BT18" s="101">
        <f>+Gasto!BT16</f>
        <v>790</v>
      </c>
      <c r="BU18" s="101">
        <f>+Gasto!BU16</f>
        <v>485.9</v>
      </c>
      <c r="BV18" s="101">
        <f>+Gasto!BV16</f>
        <v>1060.7000000000003</v>
      </c>
      <c r="BW18" s="101">
        <f>+Gasto!BW16</f>
        <v>717.1</v>
      </c>
      <c r="BX18" s="101">
        <f>+Gasto!BX16</f>
        <v>881.4</v>
      </c>
      <c r="BY18" s="101">
        <f>+Gasto!BY16</f>
        <v>134.19999999999999</v>
      </c>
      <c r="BZ18" s="101">
        <f>+Gasto!BZ16</f>
        <v>428.99999999999955</v>
      </c>
      <c r="CA18" s="101">
        <f>+Gasto!CA16</f>
        <v>131.50000000000037</v>
      </c>
      <c r="CB18" s="101">
        <f>+Gasto!CB16</f>
        <v>107.90000000000009</v>
      </c>
      <c r="CC18" s="101">
        <f>+Gasto!CC16</f>
        <v>3578.6000000000004</v>
      </c>
      <c r="CD18" s="101">
        <f>+Gasto!CD16</f>
        <v>9729.2999999999993</v>
      </c>
    </row>
    <row r="19" spans="2:82">
      <c r="B19" s="95" t="s">
        <v>37</v>
      </c>
      <c r="C19" s="20" t="s">
        <v>38</v>
      </c>
      <c r="D19" s="16" t="s">
        <v>16</v>
      </c>
      <c r="E19" s="101">
        <f>+Gasto!E20</f>
        <v>5.0410000000000004</v>
      </c>
      <c r="F19" s="101">
        <f>+Gasto!F20</f>
        <v>5.3170000000000002</v>
      </c>
      <c r="G19" s="101">
        <f>+Gasto!G20</f>
        <v>6.1260000000000003</v>
      </c>
      <c r="H19" s="101">
        <f>+Gasto!H20</f>
        <v>4.8289999999999997</v>
      </c>
      <c r="I19" s="101">
        <f>+Gasto!I20</f>
        <v>4.83</v>
      </c>
      <c r="J19" s="101">
        <f>+Gasto!J20</f>
        <v>11.407999999999999</v>
      </c>
      <c r="K19" s="101">
        <f>+Gasto!K20</f>
        <v>4.4279999999999999</v>
      </c>
      <c r="L19" s="101">
        <f>+Gasto!L20</f>
        <v>5.23</v>
      </c>
      <c r="M19" s="101">
        <f>+Gasto!M20</f>
        <v>4.9169999999999998</v>
      </c>
      <c r="N19" s="101">
        <f>+Gasto!N20</f>
        <v>8.1790000000000003</v>
      </c>
      <c r="O19" s="101">
        <f>+Gasto!O20</f>
        <v>4.83</v>
      </c>
      <c r="P19" s="101">
        <f>+Gasto!P20</f>
        <v>4.9820000000000002</v>
      </c>
      <c r="Q19" s="101">
        <f>+Gasto!Q20</f>
        <v>70.117000000000004</v>
      </c>
      <c r="R19" s="101">
        <f>+Gasto!R20</f>
        <v>2.6669999999999998</v>
      </c>
      <c r="S19" s="101">
        <f>+Gasto!S20</f>
        <v>2.6659999999999999</v>
      </c>
      <c r="T19" s="101">
        <f>+Gasto!T20</f>
        <v>2.6669999999999998</v>
      </c>
      <c r="U19" s="101">
        <f>+Gasto!U20</f>
        <v>2.6669999999999998</v>
      </c>
      <c r="V19" s="101">
        <f>+Gasto!V20</f>
        <v>2.6659999999999999</v>
      </c>
      <c r="W19" s="101">
        <f>+Gasto!W20</f>
        <v>2.6669999999999998</v>
      </c>
      <c r="X19" s="101">
        <f>+Gasto!X20</f>
        <v>4</v>
      </c>
      <c r="Y19" s="101">
        <f>+Gasto!Y20</f>
        <v>4</v>
      </c>
      <c r="Z19" s="101">
        <f>+Gasto!Z20</f>
        <v>4</v>
      </c>
      <c r="AA19" s="101">
        <f>+Gasto!AA20</f>
        <v>4</v>
      </c>
      <c r="AB19" s="101">
        <f>+Gasto!AB20</f>
        <v>4</v>
      </c>
      <c r="AC19" s="101">
        <f>+Gasto!AC20</f>
        <v>4</v>
      </c>
      <c r="AD19" s="101">
        <f>+Gasto!AD20</f>
        <v>40</v>
      </c>
      <c r="AE19" s="101">
        <f>+Gasto!AE20</f>
        <v>10</v>
      </c>
      <c r="AF19" s="101">
        <f>+Gasto!AF20</f>
        <v>0</v>
      </c>
      <c r="AG19" s="101">
        <f>+Gasto!AG20</f>
        <v>0</v>
      </c>
      <c r="AH19" s="101">
        <f>+Gasto!AH20</f>
        <v>10</v>
      </c>
      <c r="AI19" s="101">
        <f>+Gasto!AI20</f>
        <v>1.9710000000000001</v>
      </c>
      <c r="AJ19" s="101">
        <f>+Gasto!AJ20</f>
        <v>0</v>
      </c>
      <c r="AK19" s="101">
        <f>+Gasto!AK20</f>
        <v>10</v>
      </c>
      <c r="AL19" s="101">
        <f>+Gasto!AL20</f>
        <v>0.34399999999999997</v>
      </c>
      <c r="AM19" s="101">
        <f>+Gasto!AM20</f>
        <v>0.12</v>
      </c>
      <c r="AN19" s="101">
        <f>+Gasto!AN20</f>
        <v>10.516</v>
      </c>
      <c r="AO19" s="101">
        <f>+Gasto!AO20</f>
        <v>1.821</v>
      </c>
      <c r="AP19" s="101">
        <f>+Gasto!AP20</f>
        <v>0</v>
      </c>
      <c r="AQ19" s="101">
        <f>+Gasto!AQ20</f>
        <v>44.771999999999998</v>
      </c>
      <c r="AR19" s="101">
        <f>+Gasto!AR20</f>
        <v>12.164999999999999</v>
      </c>
      <c r="AS19" s="101">
        <f>+Gasto!AS20</f>
        <v>0</v>
      </c>
      <c r="AT19" s="101">
        <f>+Gasto!AT20</f>
        <v>0</v>
      </c>
      <c r="AU19" s="101">
        <f>+Gasto!AU20</f>
        <v>12.048999999999999</v>
      </c>
      <c r="AV19" s="101">
        <f>+Gasto!AV20</f>
        <v>0</v>
      </c>
      <c r="AW19" s="101">
        <f>+Gasto!AW20</f>
        <v>0</v>
      </c>
      <c r="AX19" s="101">
        <f>+Gasto!AX20</f>
        <v>12.06</v>
      </c>
      <c r="AY19" s="101">
        <f>+Gasto!AY20</f>
        <v>0</v>
      </c>
      <c r="AZ19" s="101">
        <f>+Gasto!AZ20</f>
        <v>0</v>
      </c>
      <c r="BA19" s="101">
        <f>+Gasto!BA20</f>
        <v>12.513</v>
      </c>
      <c r="BB19" s="101">
        <f>+Gasto!BB20</f>
        <v>0</v>
      </c>
      <c r="BC19" s="101">
        <f>+Gasto!BC20</f>
        <v>11.762</v>
      </c>
      <c r="BD19" s="101">
        <f>+Gasto!BD20</f>
        <v>60.548999999999999</v>
      </c>
      <c r="BE19" s="101">
        <f>+Gasto!BE20</f>
        <v>14.2</v>
      </c>
      <c r="BF19" s="101">
        <f>+Gasto!BF20</f>
        <v>0</v>
      </c>
      <c r="BG19" s="101">
        <f>+Gasto!BG20</f>
        <v>1.9590000000000001</v>
      </c>
      <c r="BH19" s="101">
        <f>+Gasto!BH20</f>
        <v>10</v>
      </c>
      <c r="BI19" s="101">
        <f>+Gasto!BI20</f>
        <v>146.08500000000001</v>
      </c>
      <c r="BJ19" s="101">
        <f>+Gasto!BJ20</f>
        <v>66.263000000000005</v>
      </c>
      <c r="BK19" s="101">
        <f>+Gasto!BK20</f>
        <v>77.097999999999999</v>
      </c>
      <c r="BL19" s="101">
        <f>+Gasto!BL20</f>
        <v>14.34</v>
      </c>
      <c r="BM19" s="101">
        <f>+Gasto!BM20</f>
        <v>2.637</v>
      </c>
      <c r="BN19" s="101">
        <f>+Gasto!BN20</f>
        <v>14.983000000000001</v>
      </c>
      <c r="BO19" s="101">
        <f>+Gasto!BO20</f>
        <v>5.6349999999999998</v>
      </c>
      <c r="BP19" s="101">
        <f>+Gasto!BP20</f>
        <v>48.798000000000002</v>
      </c>
      <c r="BQ19" s="101">
        <f>+Gasto!BQ20</f>
        <v>401.99799999999999</v>
      </c>
      <c r="BR19" s="101">
        <f>+Gasto!BR20</f>
        <v>13.266</v>
      </c>
      <c r="BS19" s="101">
        <f>+Gasto!BS20</f>
        <v>2.9510000000000001</v>
      </c>
      <c r="BT19" s="101">
        <f>+Gasto!BT20</f>
        <v>135.06899999999999</v>
      </c>
      <c r="BU19" s="101">
        <f>+Gasto!BU20</f>
        <v>12.391999999999999</v>
      </c>
      <c r="BV19" s="101">
        <f>+Gasto!BV20</f>
        <v>19.623000000000001</v>
      </c>
      <c r="BW19" s="101">
        <f>+Gasto!BW20</f>
        <v>425.94749999999999</v>
      </c>
      <c r="BX19" s="101">
        <f>+Gasto!BX20</f>
        <v>13.878</v>
      </c>
      <c r="BY19" s="101">
        <f>+Gasto!BY20</f>
        <v>74.650999999999996</v>
      </c>
      <c r="BZ19" s="101">
        <f>+Gasto!BZ20</f>
        <v>135.31</v>
      </c>
      <c r="CA19" s="101">
        <f>+Gasto!CA20</f>
        <v>227.70099999999999</v>
      </c>
      <c r="CB19" s="101">
        <f>+Gasto!CB20</f>
        <v>373.70400000000001</v>
      </c>
      <c r="CC19" s="101">
        <f>+Gasto!CC20</f>
        <v>117.18529999999994</v>
      </c>
      <c r="CD19" s="101">
        <f>+Gasto!CD20</f>
        <v>1551.6777999999999</v>
      </c>
    </row>
    <row r="20" spans="2:82">
      <c r="B20" s="95" t="s">
        <v>39</v>
      </c>
      <c r="C20" s="20" t="s">
        <v>24</v>
      </c>
      <c r="D20" s="16" t="s">
        <v>16</v>
      </c>
      <c r="E20" s="101">
        <f>+Gasto!E24</f>
        <v>863.2</v>
      </c>
      <c r="F20" s="101">
        <f>+Gasto!F24</f>
        <v>3722.3270000000002</v>
      </c>
      <c r="G20" s="101">
        <f>+Gasto!G24</f>
        <v>2057.7200000000003</v>
      </c>
      <c r="H20" s="101">
        <f>+Gasto!H24</f>
        <v>1247.337</v>
      </c>
      <c r="I20" s="101">
        <f>+Gasto!I24</f>
        <v>1006.965</v>
      </c>
      <c r="J20" s="101">
        <f>+Gasto!J24</f>
        <v>1012.5070000000001</v>
      </c>
      <c r="K20" s="101">
        <f>+Gasto!K24</f>
        <v>1784.0050000000001</v>
      </c>
      <c r="L20" s="101">
        <f>+Gasto!L24</f>
        <v>2226.2379999999998</v>
      </c>
      <c r="M20" s="101">
        <f>+Gasto!M24</f>
        <v>1532.7760000000001</v>
      </c>
      <c r="N20" s="101">
        <f>+Gasto!N24</f>
        <v>1519.8119999999999</v>
      </c>
      <c r="O20" s="101">
        <f>+Gasto!O24</f>
        <v>2097.4320000000002</v>
      </c>
      <c r="P20" s="101">
        <f>+Gasto!P24</f>
        <v>1638.3200000000002</v>
      </c>
      <c r="Q20" s="101">
        <f>+Gasto!Q24</f>
        <v>20708.638999999999</v>
      </c>
      <c r="R20" s="101">
        <f>+Gasto!R24</f>
        <v>1043.4389999999999</v>
      </c>
      <c r="S20" s="101">
        <f>+Gasto!S24</f>
        <v>1015.558</v>
      </c>
      <c r="T20" s="101">
        <f>+Gasto!T24</f>
        <v>1252.9359999999999</v>
      </c>
      <c r="U20" s="101">
        <f>+Gasto!U24</f>
        <v>1759.3709999999999</v>
      </c>
      <c r="V20" s="101">
        <f>+Gasto!V24</f>
        <v>1370.068</v>
      </c>
      <c r="W20" s="101">
        <f>+Gasto!W24</f>
        <v>1040.5219999999999</v>
      </c>
      <c r="X20" s="101">
        <f>+Gasto!X24</f>
        <v>1894.9179999999999</v>
      </c>
      <c r="Y20" s="101">
        <f>+Gasto!Y24</f>
        <v>1580.086</v>
      </c>
      <c r="Z20" s="101">
        <f>+Gasto!Z24</f>
        <v>1136.002</v>
      </c>
      <c r="AA20" s="101">
        <f>+Gasto!AA24</f>
        <v>1864.1579999999999</v>
      </c>
      <c r="AB20" s="101">
        <f>+Gasto!AB24</f>
        <v>1946.1509999999998</v>
      </c>
      <c r="AC20" s="101">
        <f>+Gasto!AC24</f>
        <v>2582.46</v>
      </c>
      <c r="AD20" s="101">
        <f>+Gasto!AD24</f>
        <v>18485.669000000002</v>
      </c>
      <c r="AE20" s="101">
        <f>+Gasto!AE24</f>
        <v>1352.4950000000001</v>
      </c>
      <c r="AF20" s="101">
        <f>+Gasto!AF24</f>
        <v>1547.712</v>
      </c>
      <c r="AG20" s="101">
        <f>+Gasto!AG24</f>
        <v>1603.527</v>
      </c>
      <c r="AH20" s="101">
        <f>+Gasto!AH24</f>
        <v>1622.1</v>
      </c>
      <c r="AI20" s="101">
        <f>+Gasto!AI24</f>
        <v>2029.4469999999999</v>
      </c>
      <c r="AJ20" s="101">
        <f>+Gasto!AJ24</f>
        <v>1200.481</v>
      </c>
      <c r="AK20" s="101">
        <f>+Gasto!AK24</f>
        <v>1518.7829999999999</v>
      </c>
      <c r="AL20" s="101">
        <f>+Gasto!AL24</f>
        <v>1325.692</v>
      </c>
      <c r="AM20" s="101">
        <f>+Gasto!AM24</f>
        <v>1966.8210000000001</v>
      </c>
      <c r="AN20" s="101">
        <f>+Gasto!AN24</f>
        <v>1990.5200000000002</v>
      </c>
      <c r="AO20" s="101">
        <f>+Gasto!AO24</f>
        <v>1493.84</v>
      </c>
      <c r="AP20" s="101">
        <f>+Gasto!AP24</f>
        <v>2567.4090000000001</v>
      </c>
      <c r="AQ20" s="101">
        <f>+Gasto!AQ24</f>
        <v>20218.827000000001</v>
      </c>
      <c r="AR20" s="101">
        <f>+Gasto!AR24</f>
        <v>1611.3320000000003</v>
      </c>
      <c r="AS20" s="101">
        <f>+Gasto!AS24</f>
        <v>1650.0200000000002</v>
      </c>
      <c r="AT20" s="101">
        <f>+Gasto!AT24</f>
        <v>2237.6090000000004</v>
      </c>
      <c r="AU20" s="101">
        <f>+Gasto!AU24</f>
        <v>1953.1990000000001</v>
      </c>
      <c r="AV20" s="101">
        <f>+Gasto!AV24</f>
        <v>1976.1879999999999</v>
      </c>
      <c r="AW20" s="101">
        <f>+Gasto!AW24</f>
        <v>1619.1029999999998</v>
      </c>
      <c r="AX20" s="101">
        <f>+Gasto!AX24</f>
        <v>2714.57</v>
      </c>
      <c r="AY20" s="101">
        <f>+Gasto!AY24</f>
        <v>2007.2870000000003</v>
      </c>
      <c r="AZ20" s="101">
        <f>+Gasto!AZ24</f>
        <v>1929.6799999999998</v>
      </c>
      <c r="BA20" s="101">
        <f>+Gasto!BA24</f>
        <v>2062.4470000000001</v>
      </c>
      <c r="BB20" s="101">
        <f>+Gasto!BB24</f>
        <v>1423.3019999999999</v>
      </c>
      <c r="BC20" s="101">
        <f>+Gasto!BC24</f>
        <v>3734.3470000000002</v>
      </c>
      <c r="BD20" s="101">
        <f>+Gasto!BD24</f>
        <v>24919.084000000003</v>
      </c>
      <c r="BE20" s="101">
        <f>+Gasto!BE24</f>
        <v>1283.6990000000001</v>
      </c>
      <c r="BF20" s="101">
        <f>+Gasto!BF24</f>
        <v>2576.1950000000002</v>
      </c>
      <c r="BG20" s="101">
        <f>+Gasto!BG24</f>
        <v>2318.2489999999998</v>
      </c>
      <c r="BH20" s="101">
        <f>+Gasto!BH24</f>
        <v>2137.4490000000001</v>
      </c>
      <c r="BI20" s="101">
        <f>+Gasto!BI24</f>
        <v>2137.5239999999999</v>
      </c>
      <c r="BJ20" s="101">
        <f>+Gasto!BJ24</f>
        <v>2250.8380000000002</v>
      </c>
      <c r="BK20" s="101">
        <f>+Gasto!BK24</f>
        <v>2235.232</v>
      </c>
      <c r="BL20" s="101">
        <f>+Gasto!BL24</f>
        <v>2168.21</v>
      </c>
      <c r="BM20" s="101">
        <f>+Gasto!BM24</f>
        <v>1817.0070000000001</v>
      </c>
      <c r="BN20" s="101">
        <f>+Gasto!BN24</f>
        <v>3329.5949999999998</v>
      </c>
      <c r="BO20" s="101">
        <f>+Gasto!BO24</f>
        <v>2655.8810000000003</v>
      </c>
      <c r="BP20" s="101">
        <f>+Gasto!BP24</f>
        <v>3075.337</v>
      </c>
      <c r="BQ20" s="101">
        <f>+Gasto!BQ24</f>
        <v>27985.216</v>
      </c>
      <c r="BR20" s="101">
        <f>+Gasto!BR24</f>
        <v>1389.9690000000001</v>
      </c>
      <c r="BS20" s="101">
        <f>+Gasto!BS24</f>
        <v>3851.5060000000003</v>
      </c>
      <c r="BT20" s="101">
        <f>+Gasto!BT24</f>
        <v>2283.663</v>
      </c>
      <c r="BU20" s="101">
        <f>+Gasto!BU24</f>
        <v>1995.7870000000003</v>
      </c>
      <c r="BV20" s="101">
        <f>+Gasto!BV24</f>
        <v>3253.5340000000006</v>
      </c>
      <c r="BW20" s="101">
        <f>+Gasto!BW24</f>
        <v>2980.3429999999998</v>
      </c>
      <c r="BX20" s="101">
        <f>+Gasto!BX24</f>
        <v>3282.1649999999995</v>
      </c>
      <c r="BY20" s="101">
        <f>+Gasto!BY24</f>
        <v>2411.0819999999999</v>
      </c>
      <c r="BZ20" s="101">
        <f>+Gasto!BZ24</f>
        <v>3201.0390000000002</v>
      </c>
      <c r="CA20" s="101">
        <f>+Gasto!CA24</f>
        <v>3616.04</v>
      </c>
      <c r="CB20" s="101">
        <f>+Gasto!CB24</f>
        <v>3567.8669999999997</v>
      </c>
      <c r="CC20" s="101">
        <f>+Gasto!CC24</f>
        <v>3287.4604999999997</v>
      </c>
      <c r="CD20" s="101">
        <f>+Gasto!CD24</f>
        <v>35120.455500000004</v>
      </c>
    </row>
    <row r="21" spans="2:82">
      <c r="B21" s="95" t="s">
        <v>40</v>
      </c>
      <c r="C21" s="20" t="s">
        <v>41</v>
      </c>
      <c r="D21" s="16" t="s">
        <v>16</v>
      </c>
      <c r="E21" s="101">
        <f>+Gasto!E34</f>
        <v>22.1</v>
      </c>
      <c r="F21" s="101">
        <f>+Gasto!F34</f>
        <v>402.50000000000006</v>
      </c>
      <c r="G21" s="101">
        <f>+Gasto!G34</f>
        <v>325.89999999999998</v>
      </c>
      <c r="H21" s="101">
        <f>+Gasto!H34</f>
        <v>143.1</v>
      </c>
      <c r="I21" s="101">
        <f>+Gasto!I34</f>
        <v>188.4</v>
      </c>
      <c r="J21" s="101">
        <f>+Gasto!J34</f>
        <v>97.8</v>
      </c>
      <c r="K21" s="101">
        <f>+Gasto!K34</f>
        <v>66</v>
      </c>
      <c r="L21" s="101">
        <f>+Gasto!L34</f>
        <v>35.5</v>
      </c>
      <c r="M21" s="101">
        <f>+Gasto!M34</f>
        <v>30.3</v>
      </c>
      <c r="N21" s="101">
        <f>+Gasto!N34</f>
        <v>50.7</v>
      </c>
      <c r="O21" s="101">
        <f>+Gasto!O34</f>
        <v>11.1</v>
      </c>
      <c r="P21" s="101">
        <f>+Gasto!P34</f>
        <v>74</v>
      </c>
      <c r="Q21" s="101">
        <f>+Gasto!Q34</f>
        <v>1447.4</v>
      </c>
      <c r="R21" s="101">
        <f>+Gasto!R34</f>
        <v>268.2</v>
      </c>
      <c r="S21" s="101">
        <f>+Gasto!S34</f>
        <v>185.4</v>
      </c>
      <c r="T21" s="101">
        <f>+Gasto!T34</f>
        <v>127.1</v>
      </c>
      <c r="U21" s="101">
        <f>+Gasto!U34</f>
        <v>275.5</v>
      </c>
      <c r="V21" s="101">
        <f>+Gasto!V34</f>
        <v>272.5</v>
      </c>
      <c r="W21" s="101">
        <f>+Gasto!W34</f>
        <v>2.6</v>
      </c>
      <c r="X21" s="101">
        <f>+Gasto!X34</f>
        <v>41.7</v>
      </c>
      <c r="Y21" s="101">
        <f>+Gasto!Y34</f>
        <v>141</v>
      </c>
      <c r="Z21" s="101">
        <f>+Gasto!Z34</f>
        <v>51.1</v>
      </c>
      <c r="AA21" s="101">
        <f>+Gasto!AA34</f>
        <v>80.099999999999994</v>
      </c>
      <c r="AB21" s="101">
        <f>+Gasto!AB34</f>
        <v>38.1</v>
      </c>
      <c r="AC21" s="101">
        <f>+Gasto!AC34</f>
        <v>52.9</v>
      </c>
      <c r="AD21" s="101">
        <f>+Gasto!AD34</f>
        <v>1536.2</v>
      </c>
      <c r="AE21" s="101">
        <f>+Gasto!AE34</f>
        <v>500</v>
      </c>
      <c r="AF21" s="101">
        <f>+Gasto!AF34</f>
        <v>21.9</v>
      </c>
      <c r="AG21" s="101">
        <f>+Gasto!AG34</f>
        <v>55.4</v>
      </c>
      <c r="AH21" s="101">
        <f>+Gasto!AH34</f>
        <v>573.1</v>
      </c>
      <c r="AI21" s="101">
        <f>+Gasto!AI34</f>
        <v>293.8</v>
      </c>
      <c r="AJ21" s="101">
        <f>+Gasto!AJ34</f>
        <v>38.9</v>
      </c>
      <c r="AK21" s="101">
        <f>+Gasto!AK34</f>
        <v>71</v>
      </c>
      <c r="AL21" s="101">
        <f>+Gasto!AL34</f>
        <v>36.9</v>
      </c>
      <c r="AM21" s="101">
        <f>+Gasto!AM34</f>
        <v>16.8</v>
      </c>
      <c r="AN21" s="101">
        <f>+Gasto!AN34</f>
        <v>17.399999999999999</v>
      </c>
      <c r="AO21" s="101">
        <f>+Gasto!AO34</f>
        <v>30.1</v>
      </c>
      <c r="AP21" s="101">
        <f>+Gasto!AP34</f>
        <v>233.7</v>
      </c>
      <c r="AQ21" s="101">
        <f>+Gasto!AQ34</f>
        <v>1889</v>
      </c>
      <c r="AR21" s="101">
        <f>+Gasto!AR34</f>
        <v>354.7</v>
      </c>
      <c r="AS21" s="101">
        <f>+Gasto!AS34</f>
        <v>102.9</v>
      </c>
      <c r="AT21" s="101">
        <f>+Gasto!AT34</f>
        <v>391.2</v>
      </c>
      <c r="AU21" s="101">
        <f>+Gasto!AU34</f>
        <v>127.7</v>
      </c>
      <c r="AV21" s="101">
        <f>+Gasto!AV34</f>
        <v>145.80000000000001</v>
      </c>
      <c r="AW21" s="101">
        <f>+Gasto!AW34</f>
        <v>577.79999999999995</v>
      </c>
      <c r="AX21" s="101">
        <f>+Gasto!AX34</f>
        <v>56.5</v>
      </c>
      <c r="AY21" s="101">
        <f>+Gasto!AY34</f>
        <v>100.4</v>
      </c>
      <c r="AZ21" s="101">
        <f>+Gasto!AZ34</f>
        <v>30.4</v>
      </c>
      <c r="BA21" s="101">
        <f>+Gasto!BA34</f>
        <v>100.3</v>
      </c>
      <c r="BB21" s="101">
        <f>+Gasto!BB34</f>
        <v>138.4</v>
      </c>
      <c r="BC21" s="101">
        <f>+Gasto!BC34</f>
        <v>4721.0999999999995</v>
      </c>
      <c r="BD21" s="101">
        <f>+Gasto!BD34</f>
        <v>6847.1999999999989</v>
      </c>
      <c r="BE21" s="101">
        <f>+Gasto!BE34</f>
        <v>519.6</v>
      </c>
      <c r="BF21" s="101">
        <f>+Gasto!BF34</f>
        <v>421.3</v>
      </c>
      <c r="BG21" s="101">
        <f>+Gasto!BG34</f>
        <v>7</v>
      </c>
      <c r="BH21" s="101">
        <f>+Gasto!BH34</f>
        <v>208.4</v>
      </c>
      <c r="BI21" s="101">
        <f>+Gasto!BI34</f>
        <v>233</v>
      </c>
      <c r="BJ21" s="101">
        <f>+Gasto!BJ34</f>
        <v>166.6</v>
      </c>
      <c r="BK21" s="101">
        <f>+Gasto!BK34</f>
        <v>52.6</v>
      </c>
      <c r="BL21" s="101">
        <f>+Gasto!BL34</f>
        <v>21.9</v>
      </c>
      <c r="BM21" s="101">
        <f>+Gasto!BM34</f>
        <v>13.7</v>
      </c>
      <c r="BN21" s="101">
        <f>+Gasto!BN34</f>
        <v>2.2000000000000002</v>
      </c>
      <c r="BO21" s="101">
        <f>+Gasto!BO34</f>
        <v>2.5</v>
      </c>
      <c r="BP21" s="101">
        <f>+Gasto!BP34</f>
        <v>925.3</v>
      </c>
      <c r="BQ21" s="101">
        <f>+Gasto!BQ34</f>
        <v>2574.1</v>
      </c>
      <c r="BR21" s="101">
        <f>+Gasto!BR34</f>
        <v>507.5</v>
      </c>
      <c r="BS21" s="101">
        <f>+Gasto!BS34</f>
        <v>134.1</v>
      </c>
      <c r="BT21" s="101">
        <f>+Gasto!BT34</f>
        <v>22.4</v>
      </c>
      <c r="BU21" s="101">
        <f>+Gasto!BU34</f>
        <v>68.5</v>
      </c>
      <c r="BV21" s="101">
        <f>+Gasto!BV34</f>
        <v>396.7</v>
      </c>
      <c r="BW21" s="101">
        <f>+Gasto!BW34</f>
        <v>48.1</v>
      </c>
      <c r="BX21" s="101">
        <f>+Gasto!BX34</f>
        <v>121.3</v>
      </c>
      <c r="BY21" s="101">
        <f>+Gasto!BY34</f>
        <v>56.8</v>
      </c>
      <c r="BZ21" s="101">
        <f>+Gasto!BZ34</f>
        <v>102.2</v>
      </c>
      <c r="CA21" s="101">
        <f>+Gasto!CA34</f>
        <v>148.5</v>
      </c>
      <c r="CB21" s="101">
        <f>+Gasto!CB34</f>
        <v>11.8</v>
      </c>
      <c r="CC21" s="101">
        <f>+Gasto!CC34</f>
        <v>793.6</v>
      </c>
      <c r="CD21" s="101">
        <f>+Gasto!CD34</f>
        <v>2411.5</v>
      </c>
    </row>
    <row r="22" spans="2:82">
      <c r="B22" s="95" t="s">
        <v>42</v>
      </c>
      <c r="C22" s="21" t="s">
        <v>43</v>
      </c>
      <c r="D22" s="22" t="s">
        <v>16</v>
      </c>
      <c r="E22" s="101">
        <f>+Gasto!E38</f>
        <v>229.23099999999999</v>
      </c>
      <c r="F22" s="101">
        <f>+Gasto!F38</f>
        <v>786.04499999999996</v>
      </c>
      <c r="G22" s="101">
        <f>+Gasto!G38</f>
        <v>468.56399999999996</v>
      </c>
      <c r="H22" s="101">
        <f>+Gasto!H38</f>
        <v>436.57400000000001</v>
      </c>
      <c r="I22" s="101">
        <f>+Gasto!I38</f>
        <v>308.14499999999998</v>
      </c>
      <c r="J22" s="101">
        <f>+Gasto!J38</f>
        <v>326.892</v>
      </c>
      <c r="K22" s="101">
        <f>+Gasto!K38</f>
        <v>374.84000000000003</v>
      </c>
      <c r="L22" s="101">
        <f>+Gasto!L38</f>
        <v>318.20499999999998</v>
      </c>
      <c r="M22" s="101">
        <f>+Gasto!M38</f>
        <v>8.7009999999999934</v>
      </c>
      <c r="N22" s="101">
        <f>+Gasto!N38</f>
        <v>775.13699999999994</v>
      </c>
      <c r="O22" s="101">
        <f>+Gasto!O38</f>
        <v>390.35</v>
      </c>
      <c r="P22" s="101">
        <f>+Gasto!P38</f>
        <v>554.63599999999997</v>
      </c>
      <c r="Q22" s="101">
        <f>+Gasto!Q38</f>
        <v>4977.32</v>
      </c>
      <c r="R22" s="101">
        <f>+Gasto!R38</f>
        <v>224.072</v>
      </c>
      <c r="S22" s="101">
        <f>+Gasto!S38</f>
        <v>316.77</v>
      </c>
      <c r="T22" s="101">
        <f>+Gasto!T38</f>
        <v>372.11500000000001</v>
      </c>
      <c r="U22" s="101">
        <f>+Gasto!U38</f>
        <v>429.851</v>
      </c>
      <c r="V22" s="101">
        <f>+Gasto!V38</f>
        <v>458.30400000000003</v>
      </c>
      <c r="W22" s="101">
        <f>+Gasto!W38</f>
        <v>280.09500000000003</v>
      </c>
      <c r="X22" s="101">
        <f>+Gasto!X38</f>
        <v>409.96900000000005</v>
      </c>
      <c r="Y22" s="101">
        <f>+Gasto!Y38</f>
        <v>357.77800000000002</v>
      </c>
      <c r="Z22" s="101">
        <f>+Gasto!Z38</f>
        <v>244.642</v>
      </c>
      <c r="AA22" s="101">
        <f>+Gasto!AA38</f>
        <v>428.39400000000001</v>
      </c>
      <c r="AB22" s="101">
        <f>+Gasto!AB38</f>
        <v>431.32100000000003</v>
      </c>
      <c r="AC22" s="101">
        <f>+Gasto!AC38</f>
        <v>853.01</v>
      </c>
      <c r="AD22" s="101">
        <f>+Gasto!AD38</f>
        <v>4806.3209999999999</v>
      </c>
      <c r="AE22" s="101">
        <f>+Gasto!AE38</f>
        <v>289.27800000000002</v>
      </c>
      <c r="AF22" s="101">
        <f>+Gasto!AF38</f>
        <v>322.73699999999997</v>
      </c>
      <c r="AG22" s="101">
        <f>+Gasto!AG38</f>
        <v>351.93700000000001</v>
      </c>
      <c r="AH22" s="101">
        <f>+Gasto!AH38</f>
        <v>416.47799999999995</v>
      </c>
      <c r="AI22" s="101">
        <f>+Gasto!AI38</f>
        <v>259.63299999999998</v>
      </c>
      <c r="AJ22" s="101">
        <f>+Gasto!AJ38</f>
        <v>335.197</v>
      </c>
      <c r="AK22" s="101">
        <f>+Gasto!AK38</f>
        <v>341.92599999999999</v>
      </c>
      <c r="AL22" s="101">
        <f>+Gasto!AL38</f>
        <v>411.31200000000001</v>
      </c>
      <c r="AM22" s="101">
        <f>+Gasto!AM38</f>
        <v>270.07600000000002</v>
      </c>
      <c r="AN22" s="101">
        <f>+Gasto!AN38</f>
        <v>371.49900000000002</v>
      </c>
      <c r="AO22" s="101">
        <f>+Gasto!AO38</f>
        <v>462.73199999999997</v>
      </c>
      <c r="AP22" s="101">
        <f>+Gasto!AP38</f>
        <v>923.24700000000007</v>
      </c>
      <c r="AQ22" s="101">
        <f>+Gasto!AQ38</f>
        <v>4756.0519999999997</v>
      </c>
      <c r="AR22" s="101">
        <f>+Gasto!AR38</f>
        <v>215.88200000000001</v>
      </c>
      <c r="AS22" s="101">
        <f>+Gasto!AS38</f>
        <v>617.51199999999994</v>
      </c>
      <c r="AT22" s="101">
        <f>+Gasto!AT38</f>
        <v>372.14</v>
      </c>
      <c r="AU22" s="101">
        <f>+Gasto!AU38</f>
        <v>333.97299999999996</v>
      </c>
      <c r="AV22" s="101">
        <f>+Gasto!AV38</f>
        <v>249.346</v>
      </c>
      <c r="AW22" s="101">
        <f>+Gasto!AW38</f>
        <v>368.78899999999999</v>
      </c>
      <c r="AX22" s="101">
        <f>+Gasto!AX38</f>
        <v>319.67500000000001</v>
      </c>
      <c r="AY22" s="101">
        <f>+Gasto!AY38</f>
        <v>264.62400000000002</v>
      </c>
      <c r="AZ22" s="101">
        <f>+Gasto!AZ38</f>
        <v>309.18899999999996</v>
      </c>
      <c r="BA22" s="101">
        <f>+Gasto!BA38</f>
        <v>479.13300000000004</v>
      </c>
      <c r="BB22" s="101">
        <f>+Gasto!BB38</f>
        <v>517.75599999999997</v>
      </c>
      <c r="BC22" s="101">
        <f>+Gasto!BC38</f>
        <v>747.23699999999997</v>
      </c>
      <c r="BD22" s="101">
        <f>+Gasto!BD38</f>
        <v>4795.2559999999994</v>
      </c>
      <c r="BE22" s="101">
        <f>+Gasto!BE38</f>
        <v>277.23</v>
      </c>
      <c r="BF22" s="101">
        <f>+Gasto!BF38</f>
        <v>1121.2829999999999</v>
      </c>
      <c r="BG22" s="101">
        <f>+Gasto!BG38</f>
        <v>300.34399999999999</v>
      </c>
      <c r="BH22" s="101">
        <f>+Gasto!BH38</f>
        <v>370.03700000000003</v>
      </c>
      <c r="BI22" s="101">
        <f>+Gasto!BI38</f>
        <v>353.42899999999997</v>
      </c>
      <c r="BJ22" s="101">
        <f>+Gasto!BJ38</f>
        <v>1444.0590000000002</v>
      </c>
      <c r="BK22" s="101">
        <f>+Gasto!BK38</f>
        <v>1059.9270000000001</v>
      </c>
      <c r="BL22" s="101">
        <f>+Gasto!BL38</f>
        <v>998.25400000000013</v>
      </c>
      <c r="BM22" s="101">
        <f>+Gasto!BM38</f>
        <v>456.89699999999999</v>
      </c>
      <c r="BN22" s="101">
        <f>+Gasto!BN38</f>
        <v>440.25400000000002</v>
      </c>
      <c r="BO22" s="101">
        <f>+Gasto!BO38</f>
        <v>1736.0950000000003</v>
      </c>
      <c r="BP22" s="101">
        <f>+Gasto!BP38</f>
        <v>973.50699999999995</v>
      </c>
      <c r="BQ22" s="101">
        <f>+Gasto!BQ38</f>
        <v>9531.3159999999989</v>
      </c>
      <c r="BR22" s="101">
        <f>+Gasto!BR38</f>
        <v>264.49099999999999</v>
      </c>
      <c r="BS22" s="101">
        <f>+Gasto!BS38</f>
        <v>876.32299999999998</v>
      </c>
      <c r="BT22" s="101">
        <f>+Gasto!BT38</f>
        <v>414.27499999999998</v>
      </c>
      <c r="BU22" s="101">
        <f>+Gasto!BU38</f>
        <v>347.57</v>
      </c>
      <c r="BV22" s="101">
        <f>+Gasto!BV38</f>
        <v>355.43399999999997</v>
      </c>
      <c r="BW22" s="101">
        <f>+Gasto!BW38</f>
        <v>342.72309999999999</v>
      </c>
      <c r="BX22" s="101">
        <f>+Gasto!BX38</f>
        <v>343.86400000000003</v>
      </c>
      <c r="BY22" s="101">
        <f>+Gasto!BY38</f>
        <v>344.39600000000002</v>
      </c>
      <c r="BZ22" s="101">
        <f>+Gasto!BZ38</f>
        <v>244.798</v>
      </c>
      <c r="CA22" s="101">
        <f>+Gasto!CA38</f>
        <v>367.71100000000001</v>
      </c>
      <c r="CB22" s="101">
        <f>+Gasto!CB38</f>
        <v>434.37600000000003</v>
      </c>
      <c r="CC22" s="101">
        <f>+Gasto!CC38</f>
        <v>805.17369999999994</v>
      </c>
      <c r="CD22" s="101">
        <f>+Gasto!CD38</f>
        <v>5141.1347999999998</v>
      </c>
    </row>
    <row r="23" spans="2:82">
      <c r="B23" s="89" t="s">
        <v>44</v>
      </c>
      <c r="C23" s="81" t="s">
        <v>717</v>
      </c>
      <c r="D23" s="82" t="s">
        <v>16</v>
      </c>
      <c r="E23" s="90">
        <f t="shared" ref="E23:P23" si="15">+E9-E14</f>
        <v>1958.3736827695675</v>
      </c>
      <c r="F23" s="90">
        <f t="shared" si="15"/>
        <v>-2528.2550887079069</v>
      </c>
      <c r="G23" s="90">
        <f t="shared" si="15"/>
        <v>3411.4144840777608</v>
      </c>
      <c r="H23" s="90">
        <f t="shared" si="15"/>
        <v>970.28227229630374</v>
      </c>
      <c r="I23" s="90">
        <f t="shared" si="15"/>
        <v>3326.1662465202758</v>
      </c>
      <c r="J23" s="90">
        <f t="shared" si="15"/>
        <v>-221.34406315265278</v>
      </c>
      <c r="K23" s="90">
        <f t="shared" si="15"/>
        <v>-2751.943826994614</v>
      </c>
      <c r="L23" s="90">
        <f t="shared" si="15"/>
        <v>-75.369314163998752</v>
      </c>
      <c r="M23" s="90">
        <f t="shared" si="15"/>
        <v>1099.8494626027787</v>
      </c>
      <c r="N23" s="90">
        <f t="shared" si="15"/>
        <v>-2386.9665958839487</v>
      </c>
      <c r="O23" s="90">
        <f t="shared" si="15"/>
        <v>-1763.2369739077258</v>
      </c>
      <c r="P23" s="90">
        <f t="shared" si="15"/>
        <v>2212.8208255945237</v>
      </c>
      <c r="Q23" s="90">
        <f t="shared" ref="Q23:BP23" si="16">+Q9-Q14</f>
        <v>3251.7911110503774</v>
      </c>
      <c r="R23" s="90">
        <f t="shared" ref="R23:AC23" si="17">+R9-R14</f>
        <v>-382.27758843460651</v>
      </c>
      <c r="S23" s="90">
        <f t="shared" si="17"/>
        <v>1239.3838859973093</v>
      </c>
      <c r="T23" s="90">
        <f t="shared" si="17"/>
        <v>5827.8179348069971</v>
      </c>
      <c r="U23" s="90">
        <f t="shared" si="17"/>
        <v>-1114.3582146275176</v>
      </c>
      <c r="V23" s="90">
        <f t="shared" si="17"/>
        <v>1952.8662790847666</v>
      </c>
      <c r="W23" s="90">
        <f t="shared" si="17"/>
        <v>3719.8382613951962</v>
      </c>
      <c r="X23" s="90">
        <f t="shared" si="17"/>
        <v>72.902591116869189</v>
      </c>
      <c r="Y23" s="90">
        <f t="shared" si="17"/>
        <v>715.16329147715442</v>
      </c>
      <c r="Z23" s="90">
        <f t="shared" si="17"/>
        <v>2272.1285290495407</v>
      </c>
      <c r="AA23" s="90">
        <f t="shared" si="17"/>
        <v>243.31340536074913</v>
      </c>
      <c r="AB23" s="90">
        <f t="shared" si="17"/>
        <v>-1111.808211203117</v>
      </c>
      <c r="AC23" s="90">
        <f t="shared" si="17"/>
        <v>-767.94668074026049</v>
      </c>
      <c r="AD23" s="90">
        <f t="shared" si="16"/>
        <v>12667.023483283076</v>
      </c>
      <c r="AE23" s="90">
        <f t="shared" ref="AE23:AP23" si="18">+AE9-AE14</f>
        <v>764.33355037641468</v>
      </c>
      <c r="AF23" s="90">
        <f t="shared" si="18"/>
        <v>4431.0685180311111</v>
      </c>
      <c r="AG23" s="90">
        <f t="shared" si="18"/>
        <v>358.00489994161671</v>
      </c>
      <c r="AH23" s="90">
        <f t="shared" si="18"/>
        <v>-394.36565431637246</v>
      </c>
      <c r="AI23" s="90">
        <f t="shared" si="18"/>
        <v>1019.6956858062422</v>
      </c>
      <c r="AJ23" s="90">
        <f t="shared" si="18"/>
        <v>-801.41793525195772</v>
      </c>
      <c r="AK23" s="90">
        <f t="shared" si="18"/>
        <v>349.15313706313009</v>
      </c>
      <c r="AL23" s="90">
        <f t="shared" si="18"/>
        <v>2312.6053230999696</v>
      </c>
      <c r="AM23" s="90">
        <f t="shared" si="18"/>
        <v>1059.3956977948019</v>
      </c>
      <c r="AN23" s="90">
        <f t="shared" si="18"/>
        <v>1086.7144793613343</v>
      </c>
      <c r="AO23" s="90">
        <f t="shared" si="18"/>
        <v>488.74327906636154</v>
      </c>
      <c r="AP23" s="90">
        <f t="shared" si="18"/>
        <v>397.90432287776093</v>
      </c>
      <c r="AQ23" s="90">
        <f t="shared" si="16"/>
        <v>11071.835303850414</v>
      </c>
      <c r="AR23" s="90">
        <f t="shared" ref="AR23:BC23" si="19">+AR9-AR14</f>
        <v>1785.4209999999994</v>
      </c>
      <c r="AS23" s="90">
        <f t="shared" si="19"/>
        <v>5434.068000000002</v>
      </c>
      <c r="AT23" s="90">
        <f t="shared" si="19"/>
        <v>-57.84900000000016</v>
      </c>
      <c r="AU23" s="90">
        <f t="shared" si="19"/>
        <v>3342.0789999999988</v>
      </c>
      <c r="AV23" s="90">
        <f t="shared" si="19"/>
        <v>1835.366</v>
      </c>
      <c r="AW23" s="90">
        <f t="shared" si="19"/>
        <v>2314.6079999999993</v>
      </c>
      <c r="AX23" s="90">
        <f t="shared" si="19"/>
        <v>860.89499999999953</v>
      </c>
      <c r="AY23" s="90">
        <f t="shared" si="19"/>
        <v>2489.9889999999996</v>
      </c>
      <c r="AZ23" s="90">
        <f t="shared" si="19"/>
        <v>1414.030999999999</v>
      </c>
      <c r="BA23" s="90">
        <f t="shared" si="19"/>
        <v>1629.7069999999994</v>
      </c>
      <c r="BB23" s="90">
        <f t="shared" si="19"/>
        <v>352.54200000000128</v>
      </c>
      <c r="BC23" s="90">
        <f t="shared" si="19"/>
        <v>-2407.3460000000014</v>
      </c>
      <c r="BD23" s="90">
        <f t="shared" si="16"/>
        <v>18993.510999999999</v>
      </c>
      <c r="BE23" s="90">
        <f t="shared" si="16"/>
        <v>3647.2710000000025</v>
      </c>
      <c r="BF23" s="90">
        <f t="shared" si="16"/>
        <v>4972.9220000000005</v>
      </c>
      <c r="BG23" s="90">
        <f t="shared" si="16"/>
        <v>2755.5479999999989</v>
      </c>
      <c r="BH23" s="90">
        <f t="shared" si="16"/>
        <v>2395.5140000000029</v>
      </c>
      <c r="BI23" s="90">
        <f t="shared" si="16"/>
        <v>2735.6620000000039</v>
      </c>
      <c r="BJ23" s="90">
        <f t="shared" si="16"/>
        <v>1957.8399999999992</v>
      </c>
      <c r="BK23" s="90">
        <f t="shared" si="16"/>
        <v>3088.8430000000008</v>
      </c>
      <c r="BL23" s="90">
        <f t="shared" si="16"/>
        <v>792.49599999999919</v>
      </c>
      <c r="BM23" s="90">
        <f t="shared" si="16"/>
        <v>2419.7590000000018</v>
      </c>
      <c r="BN23" s="90">
        <f t="shared" si="16"/>
        <v>1995.8679999999986</v>
      </c>
      <c r="BO23" s="90">
        <f t="shared" si="16"/>
        <v>-517.41100000000006</v>
      </c>
      <c r="BP23" s="90">
        <f t="shared" si="16"/>
        <v>1972.2579999999998</v>
      </c>
      <c r="BQ23" s="90">
        <f t="shared" ref="BQ23:CD23" si="20">+BQ9-BQ14</f>
        <v>28216.570000000007</v>
      </c>
      <c r="BR23" s="90">
        <f t="shared" ref="BR23:CC23" si="21">+BR9-BR14</f>
        <v>2514.2740000000013</v>
      </c>
      <c r="BS23" s="90">
        <f t="shared" si="21"/>
        <v>4732.8199999999961</v>
      </c>
      <c r="BT23" s="90">
        <f t="shared" si="21"/>
        <v>3235.7950000000019</v>
      </c>
      <c r="BU23" s="90">
        <f t="shared" si="21"/>
        <v>2845.05</v>
      </c>
      <c r="BV23" s="90">
        <f t="shared" si="21"/>
        <v>2691.6090000000004</v>
      </c>
      <c r="BW23" s="90">
        <f t="shared" si="21"/>
        <v>3364.2363999999998</v>
      </c>
      <c r="BX23" s="90">
        <f t="shared" si="21"/>
        <v>2294.2930000000033</v>
      </c>
      <c r="BY23" s="90">
        <f t="shared" si="21"/>
        <v>4220.7710000000006</v>
      </c>
      <c r="BZ23" s="90">
        <f t="shared" si="21"/>
        <v>5968.8530000000046</v>
      </c>
      <c r="CA23" s="90">
        <f t="shared" si="21"/>
        <v>3251.848</v>
      </c>
      <c r="CB23" s="90">
        <f t="shared" si="21"/>
        <v>1450.8590000000004</v>
      </c>
      <c r="CC23" s="90">
        <f t="shared" si="21"/>
        <v>-1713.2194999999974</v>
      </c>
      <c r="CD23" s="90">
        <f t="shared" si="20"/>
        <v>34857.188899999979</v>
      </c>
    </row>
    <row r="24" spans="2:82">
      <c r="B24" s="88" t="s">
        <v>45</v>
      </c>
      <c r="C24" s="83" t="s">
        <v>46</v>
      </c>
      <c r="D24" s="84" t="s">
        <v>16</v>
      </c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  <c r="AI24" s="90"/>
      <c r="AJ24" s="90"/>
      <c r="AK24" s="90"/>
      <c r="AL24" s="90"/>
      <c r="AM24" s="90"/>
      <c r="AN24" s="90"/>
      <c r="AO24" s="90"/>
      <c r="AP24" s="90"/>
      <c r="AQ24" s="90"/>
      <c r="AR24" s="90"/>
      <c r="AS24" s="90"/>
      <c r="AT24" s="90"/>
      <c r="AU24" s="90"/>
      <c r="AV24" s="90"/>
      <c r="AW24" s="90"/>
      <c r="AX24" s="90"/>
      <c r="AY24" s="90"/>
      <c r="AZ24" s="90"/>
      <c r="BA24" s="90"/>
      <c r="BB24" s="90"/>
      <c r="BC24" s="90"/>
      <c r="BD24" s="90"/>
      <c r="BE24" s="90"/>
      <c r="BF24" s="90"/>
      <c r="BG24" s="90"/>
      <c r="BH24" s="90"/>
      <c r="BI24" s="90"/>
      <c r="BJ24" s="90"/>
      <c r="BK24" s="90"/>
      <c r="BL24" s="90"/>
      <c r="BM24" s="90"/>
      <c r="BN24" s="90"/>
      <c r="BO24" s="90"/>
      <c r="BP24" s="90"/>
      <c r="BQ24" s="90"/>
      <c r="BR24" s="90"/>
      <c r="BS24" s="90"/>
      <c r="BT24" s="90"/>
      <c r="BU24" s="90"/>
      <c r="BV24" s="90"/>
      <c r="BW24" s="90"/>
      <c r="BX24" s="90"/>
      <c r="BY24" s="90"/>
      <c r="BZ24" s="90"/>
      <c r="CA24" s="90"/>
      <c r="CB24" s="90"/>
      <c r="CC24" s="90"/>
      <c r="CD24" s="90"/>
    </row>
    <row r="25" spans="2:82">
      <c r="B25" s="25" t="s">
        <v>14</v>
      </c>
      <c r="C25" s="26" t="s">
        <v>47</v>
      </c>
      <c r="D25" s="16" t="s">
        <v>16</v>
      </c>
      <c r="E25" s="101">
        <f t="shared" ref="E25:P25" si="22">+E26</f>
        <v>1037.5996920099999</v>
      </c>
      <c r="F25" s="101">
        <f t="shared" si="22"/>
        <v>566.09928000000002</v>
      </c>
      <c r="G25" s="101">
        <f t="shared" si="22"/>
        <v>1132</v>
      </c>
      <c r="H25" s="101">
        <f t="shared" si="22"/>
        <v>861.9</v>
      </c>
      <c r="I25" s="101">
        <f t="shared" si="22"/>
        <v>994.4</v>
      </c>
      <c r="J25" s="101">
        <f t="shared" si="22"/>
        <v>483.80000000000007</v>
      </c>
      <c r="K25" s="101">
        <f t="shared" si="22"/>
        <v>1175.0999999999999</v>
      </c>
      <c r="L25" s="101">
        <f t="shared" si="22"/>
        <v>783</v>
      </c>
      <c r="M25" s="101">
        <f t="shared" si="22"/>
        <v>251</v>
      </c>
      <c r="N25" s="101">
        <f t="shared" si="22"/>
        <v>1219</v>
      </c>
      <c r="O25" s="101">
        <f t="shared" si="22"/>
        <v>1021.9</v>
      </c>
      <c r="P25" s="101">
        <f t="shared" si="22"/>
        <v>1674.9</v>
      </c>
      <c r="Q25" s="101">
        <f t="shared" ref="Q25:CD25" si="23">+Q26</f>
        <v>11200.698972009999</v>
      </c>
      <c r="R25" s="101">
        <f t="shared" si="23"/>
        <v>1205.4996920100002</v>
      </c>
      <c r="S25" s="101">
        <f t="shared" si="23"/>
        <v>639.59969201000001</v>
      </c>
      <c r="T25" s="101">
        <f t="shared" si="23"/>
        <v>827.99969200999999</v>
      </c>
      <c r="U25" s="101">
        <f t="shared" si="23"/>
        <v>820.4996920100001</v>
      </c>
      <c r="V25" s="101">
        <f t="shared" si="23"/>
        <v>855.39969200999997</v>
      </c>
      <c r="W25" s="101">
        <f t="shared" si="23"/>
        <v>758.89969200999997</v>
      </c>
      <c r="X25" s="101">
        <f t="shared" si="23"/>
        <v>527.19969201000004</v>
      </c>
      <c r="Y25" s="101">
        <f t="shared" si="23"/>
        <v>444.29969201</v>
      </c>
      <c r="Z25" s="101">
        <f t="shared" si="23"/>
        <v>314.7</v>
      </c>
      <c r="AA25" s="101">
        <f t="shared" si="23"/>
        <v>591.79999999999995</v>
      </c>
      <c r="AB25" s="101">
        <f t="shared" si="23"/>
        <v>861.1</v>
      </c>
      <c r="AC25" s="101">
        <f t="shared" si="23"/>
        <v>3736.4999999999995</v>
      </c>
      <c r="AD25" s="101">
        <f t="shared" si="23"/>
        <v>11583.497536080002</v>
      </c>
      <c r="AE25" s="101">
        <f t="shared" si="23"/>
        <v>720.59969201000001</v>
      </c>
      <c r="AF25" s="101">
        <f t="shared" si="23"/>
        <v>1136.9996920100002</v>
      </c>
      <c r="AG25" s="101">
        <f t="shared" si="23"/>
        <v>1000.49969201</v>
      </c>
      <c r="AH25" s="101">
        <f t="shared" si="23"/>
        <v>871.69969201000004</v>
      </c>
      <c r="AI25" s="101">
        <f t="shared" si="23"/>
        <v>857.19969200999992</v>
      </c>
      <c r="AJ25" s="101">
        <f t="shared" si="23"/>
        <v>1821.0996920100004</v>
      </c>
      <c r="AK25" s="101">
        <f t="shared" si="23"/>
        <v>1286.3996920099999</v>
      </c>
      <c r="AL25" s="101">
        <f t="shared" si="23"/>
        <v>926.29969201000017</v>
      </c>
      <c r="AM25" s="101">
        <f t="shared" si="23"/>
        <v>612.29969200999994</v>
      </c>
      <c r="AN25" s="101">
        <f t="shared" si="23"/>
        <v>527.99969200999999</v>
      </c>
      <c r="AO25" s="101">
        <f t="shared" si="23"/>
        <v>738.59969201000001</v>
      </c>
      <c r="AP25" s="101">
        <f t="shared" si="23"/>
        <v>5153.8</v>
      </c>
      <c r="AQ25" s="101">
        <f t="shared" si="23"/>
        <v>15653.496612110002</v>
      </c>
      <c r="AR25" s="101">
        <f t="shared" si="23"/>
        <v>1868.7</v>
      </c>
      <c r="AS25" s="101">
        <f t="shared" si="23"/>
        <v>1527.2</v>
      </c>
      <c r="AT25" s="101">
        <f t="shared" si="23"/>
        <v>1490</v>
      </c>
      <c r="AU25" s="101">
        <f t="shared" si="23"/>
        <v>1422.6</v>
      </c>
      <c r="AV25" s="101">
        <f t="shared" si="23"/>
        <v>1078.9000000000001</v>
      </c>
      <c r="AW25" s="101">
        <f t="shared" si="23"/>
        <v>1717.3</v>
      </c>
      <c r="AX25" s="101">
        <f t="shared" si="23"/>
        <v>1214.4000000000003</v>
      </c>
      <c r="AY25" s="101">
        <f t="shared" si="23"/>
        <v>2492.5</v>
      </c>
      <c r="AZ25" s="101">
        <f t="shared" si="23"/>
        <v>2152.5</v>
      </c>
      <c r="BA25" s="101">
        <f t="shared" si="23"/>
        <v>1557.9</v>
      </c>
      <c r="BB25" s="101">
        <f t="shared" si="23"/>
        <v>2413.0999999999995</v>
      </c>
      <c r="BC25" s="101">
        <f t="shared" si="23"/>
        <v>3711.2</v>
      </c>
      <c r="BD25" s="101">
        <f t="shared" si="23"/>
        <v>22646.3</v>
      </c>
      <c r="BE25" s="101">
        <f t="shared" si="23"/>
        <v>1378.5000000000002</v>
      </c>
      <c r="BF25" s="101">
        <f t="shared" si="23"/>
        <v>1264.9999999999998</v>
      </c>
      <c r="BG25" s="101">
        <f t="shared" si="23"/>
        <v>1653.2</v>
      </c>
      <c r="BH25" s="101">
        <f t="shared" si="23"/>
        <v>1757.2999999999997</v>
      </c>
      <c r="BI25" s="101">
        <f t="shared" si="23"/>
        <v>1382.9</v>
      </c>
      <c r="BJ25" s="101">
        <f t="shared" si="23"/>
        <v>2456.6</v>
      </c>
      <c r="BK25" s="101">
        <f t="shared" si="23"/>
        <v>1417.5</v>
      </c>
      <c r="BL25" s="101">
        <f t="shared" si="23"/>
        <v>1699.1</v>
      </c>
      <c r="BM25" s="101">
        <f t="shared" si="23"/>
        <v>2038.6</v>
      </c>
      <c r="BN25" s="101">
        <f t="shared" si="23"/>
        <v>2412</v>
      </c>
      <c r="BO25" s="101">
        <f t="shared" si="23"/>
        <v>1024.4000000000001</v>
      </c>
      <c r="BP25" s="101">
        <f t="shared" si="23"/>
        <v>2459.6</v>
      </c>
      <c r="BQ25" s="101">
        <f t="shared" si="23"/>
        <v>20944.7</v>
      </c>
      <c r="BR25" s="101">
        <f t="shared" si="23"/>
        <v>1810.6</v>
      </c>
      <c r="BS25" s="101">
        <f t="shared" si="23"/>
        <v>948.7</v>
      </c>
      <c r="BT25" s="101">
        <f t="shared" si="23"/>
        <v>1483.3</v>
      </c>
      <c r="BU25" s="101">
        <f t="shared" si="23"/>
        <v>1514.2</v>
      </c>
      <c r="BV25" s="101">
        <f t="shared" si="23"/>
        <v>1459.6</v>
      </c>
      <c r="BW25" s="101">
        <f t="shared" si="23"/>
        <v>1774.8</v>
      </c>
      <c r="BX25" s="101">
        <f t="shared" si="23"/>
        <v>1127.5999999999997</v>
      </c>
      <c r="BY25" s="101">
        <f t="shared" si="23"/>
        <v>1353.1</v>
      </c>
      <c r="BZ25" s="101">
        <f t="shared" si="23"/>
        <v>1116.9000000000001</v>
      </c>
      <c r="CA25" s="101">
        <f t="shared" si="23"/>
        <v>972.9</v>
      </c>
      <c r="CB25" s="101">
        <f t="shared" si="23"/>
        <v>1596.9</v>
      </c>
      <c r="CC25" s="101">
        <f t="shared" si="23"/>
        <v>2445.1999999999998</v>
      </c>
      <c r="CD25" s="101">
        <f t="shared" si="23"/>
        <v>17603.8</v>
      </c>
    </row>
    <row r="26" spans="2:82">
      <c r="B26" s="25" t="s">
        <v>48</v>
      </c>
      <c r="C26" s="19" t="s">
        <v>718</v>
      </c>
      <c r="D26" s="16" t="s">
        <v>16</v>
      </c>
      <c r="E26" s="102">
        <f>+'Transacciones Activos y Pasivo '!E9</f>
        <v>1037.5996920099999</v>
      </c>
      <c r="F26" s="102">
        <f>+'Transacciones Activos y Pasivo '!F9</f>
        <v>566.09928000000002</v>
      </c>
      <c r="G26" s="102">
        <f>+'Transacciones Activos y Pasivo '!G9</f>
        <v>1132</v>
      </c>
      <c r="H26" s="102">
        <f>+'Transacciones Activos y Pasivo '!H9</f>
        <v>861.9</v>
      </c>
      <c r="I26" s="102">
        <f>+'Transacciones Activos y Pasivo '!I9</f>
        <v>994.4</v>
      </c>
      <c r="J26" s="102">
        <f>+'Transacciones Activos y Pasivo '!J9</f>
        <v>483.80000000000007</v>
      </c>
      <c r="K26" s="102">
        <f>+'Transacciones Activos y Pasivo '!K9</f>
        <v>1175.0999999999999</v>
      </c>
      <c r="L26" s="102">
        <f>+'Transacciones Activos y Pasivo '!L9</f>
        <v>783</v>
      </c>
      <c r="M26" s="102">
        <f>+'Transacciones Activos y Pasivo '!M9</f>
        <v>251</v>
      </c>
      <c r="N26" s="102">
        <f>+'Transacciones Activos y Pasivo '!N9</f>
        <v>1219</v>
      </c>
      <c r="O26" s="102">
        <f>+'Transacciones Activos y Pasivo '!O9</f>
        <v>1021.9</v>
      </c>
      <c r="P26" s="102">
        <f>+'Transacciones Activos y Pasivo '!P9</f>
        <v>1674.9</v>
      </c>
      <c r="Q26" s="102">
        <f>+'Transacciones Activos y Pasivo '!Q9</f>
        <v>11200.698972009999</v>
      </c>
      <c r="R26" s="102">
        <f>+'Transacciones Activos y Pasivo '!R9</f>
        <v>1205.4996920100002</v>
      </c>
      <c r="S26" s="102">
        <f>+'Transacciones Activos y Pasivo '!S9</f>
        <v>639.59969201000001</v>
      </c>
      <c r="T26" s="102">
        <f>+'Transacciones Activos y Pasivo '!T9</f>
        <v>827.99969200999999</v>
      </c>
      <c r="U26" s="102">
        <f>+'Transacciones Activos y Pasivo '!U9</f>
        <v>820.4996920100001</v>
      </c>
      <c r="V26" s="102">
        <f>+'Transacciones Activos y Pasivo '!V9</f>
        <v>855.39969200999997</v>
      </c>
      <c r="W26" s="102">
        <f>+'Transacciones Activos y Pasivo '!W9</f>
        <v>758.89969200999997</v>
      </c>
      <c r="X26" s="102">
        <f>+'Transacciones Activos y Pasivo '!X9</f>
        <v>527.19969201000004</v>
      </c>
      <c r="Y26" s="102">
        <f>+'Transacciones Activos y Pasivo '!Y9</f>
        <v>444.29969201</v>
      </c>
      <c r="Z26" s="102">
        <f>+'Transacciones Activos y Pasivo '!Z9</f>
        <v>314.7</v>
      </c>
      <c r="AA26" s="102">
        <f>+'Transacciones Activos y Pasivo '!AA9</f>
        <v>591.79999999999995</v>
      </c>
      <c r="AB26" s="102">
        <f>+'Transacciones Activos y Pasivo '!AB9</f>
        <v>861.1</v>
      </c>
      <c r="AC26" s="102">
        <f>+'Transacciones Activos y Pasivo '!AC9</f>
        <v>3736.4999999999995</v>
      </c>
      <c r="AD26" s="102">
        <f>+'Transacciones Activos y Pasivo '!AD9</f>
        <v>11583.497536080002</v>
      </c>
      <c r="AE26" s="102">
        <f>+'Transacciones Activos y Pasivo '!AE9</f>
        <v>720.59969201000001</v>
      </c>
      <c r="AF26" s="102">
        <f>+'Transacciones Activos y Pasivo '!AF9</f>
        <v>1136.9996920100002</v>
      </c>
      <c r="AG26" s="102">
        <f>+'Transacciones Activos y Pasivo '!AG9</f>
        <v>1000.49969201</v>
      </c>
      <c r="AH26" s="102">
        <f>+'Transacciones Activos y Pasivo '!AH9</f>
        <v>871.69969201000004</v>
      </c>
      <c r="AI26" s="102">
        <f>+'Transacciones Activos y Pasivo '!AI9</f>
        <v>857.19969200999992</v>
      </c>
      <c r="AJ26" s="102">
        <f>+'Transacciones Activos y Pasivo '!AJ9</f>
        <v>1821.0996920100004</v>
      </c>
      <c r="AK26" s="102">
        <f>+'Transacciones Activos y Pasivo '!AK9</f>
        <v>1286.3996920099999</v>
      </c>
      <c r="AL26" s="102">
        <f>+'Transacciones Activos y Pasivo '!AL9</f>
        <v>926.29969201000017</v>
      </c>
      <c r="AM26" s="102">
        <f>+'Transacciones Activos y Pasivo '!AM9</f>
        <v>612.29969200999994</v>
      </c>
      <c r="AN26" s="102">
        <f>+'Transacciones Activos y Pasivo '!AN9</f>
        <v>527.99969200999999</v>
      </c>
      <c r="AO26" s="102">
        <f>+'Transacciones Activos y Pasivo '!AO9</f>
        <v>738.59969201000001</v>
      </c>
      <c r="AP26" s="102">
        <f>+'Transacciones Activos y Pasivo '!AP9</f>
        <v>5153.8</v>
      </c>
      <c r="AQ26" s="102">
        <f>+'Transacciones Activos y Pasivo '!AQ9</f>
        <v>15653.496612110002</v>
      </c>
      <c r="AR26" s="102">
        <f>+'Transacciones Activos y Pasivo '!AR9</f>
        <v>1868.7</v>
      </c>
      <c r="AS26" s="102">
        <f>+'Transacciones Activos y Pasivo '!AS9</f>
        <v>1527.2</v>
      </c>
      <c r="AT26" s="102">
        <f>+'Transacciones Activos y Pasivo '!AT9</f>
        <v>1490</v>
      </c>
      <c r="AU26" s="102">
        <f>+'Transacciones Activos y Pasivo '!AU9</f>
        <v>1422.6</v>
      </c>
      <c r="AV26" s="102">
        <f>+'Transacciones Activos y Pasivo '!AV9</f>
        <v>1078.9000000000001</v>
      </c>
      <c r="AW26" s="102">
        <f>+'Transacciones Activos y Pasivo '!AW9</f>
        <v>1717.3</v>
      </c>
      <c r="AX26" s="102">
        <f>+'Transacciones Activos y Pasivo '!AX9</f>
        <v>1214.4000000000003</v>
      </c>
      <c r="AY26" s="102">
        <f>+'Transacciones Activos y Pasivo '!AY9</f>
        <v>2492.5</v>
      </c>
      <c r="AZ26" s="102">
        <f>+'Transacciones Activos y Pasivo '!AZ9</f>
        <v>2152.5</v>
      </c>
      <c r="BA26" s="102">
        <f>+'Transacciones Activos y Pasivo '!BA9</f>
        <v>1557.9</v>
      </c>
      <c r="BB26" s="102">
        <f>+'Transacciones Activos y Pasivo '!BB9</f>
        <v>2413.0999999999995</v>
      </c>
      <c r="BC26" s="102">
        <f>+'Transacciones Activos y Pasivo '!BC9</f>
        <v>3711.2</v>
      </c>
      <c r="BD26" s="102">
        <f>+'Transacciones Activos y Pasivo '!BD9</f>
        <v>22646.3</v>
      </c>
      <c r="BE26" s="102">
        <f>+'Transacciones Activos y Pasivo '!BE9</f>
        <v>1378.5000000000002</v>
      </c>
      <c r="BF26" s="102">
        <f>+'Transacciones Activos y Pasivo '!BF9</f>
        <v>1264.9999999999998</v>
      </c>
      <c r="BG26" s="102">
        <f>+'Transacciones Activos y Pasivo '!BG9</f>
        <v>1653.2</v>
      </c>
      <c r="BH26" s="102">
        <f>+'Transacciones Activos y Pasivo '!BH9</f>
        <v>1757.2999999999997</v>
      </c>
      <c r="BI26" s="102">
        <f>+'Transacciones Activos y Pasivo '!BI9</f>
        <v>1382.9</v>
      </c>
      <c r="BJ26" s="102">
        <f>+'Transacciones Activos y Pasivo '!BJ9</f>
        <v>2456.6</v>
      </c>
      <c r="BK26" s="102">
        <f>+'Transacciones Activos y Pasivo '!BK9</f>
        <v>1417.5</v>
      </c>
      <c r="BL26" s="102">
        <f>+'Transacciones Activos y Pasivo '!BL9</f>
        <v>1699.1</v>
      </c>
      <c r="BM26" s="102">
        <f>+'Transacciones Activos y Pasivo '!BM9</f>
        <v>2038.6</v>
      </c>
      <c r="BN26" s="102">
        <f>+'Transacciones Activos y Pasivo '!BN9</f>
        <v>2412</v>
      </c>
      <c r="BO26" s="102">
        <f>+'Transacciones Activos y Pasivo '!BO9</f>
        <v>1024.4000000000001</v>
      </c>
      <c r="BP26" s="102">
        <f>+'Transacciones Activos y Pasivo '!BP9</f>
        <v>2459.6</v>
      </c>
      <c r="BQ26" s="102">
        <f>+'Transacciones Activos y Pasivo '!BQ9</f>
        <v>20944.7</v>
      </c>
      <c r="BR26" s="102">
        <f>+'Transacciones Activos y Pasivo '!BR9</f>
        <v>1810.6</v>
      </c>
      <c r="BS26" s="102">
        <f>+'Transacciones Activos y Pasivo '!BS9</f>
        <v>948.7</v>
      </c>
      <c r="BT26" s="102">
        <f>+'Transacciones Activos y Pasivo '!BT9</f>
        <v>1483.3</v>
      </c>
      <c r="BU26" s="102">
        <f>+'Transacciones Activos y Pasivo '!BU9</f>
        <v>1514.2</v>
      </c>
      <c r="BV26" s="102">
        <f>+'Transacciones Activos y Pasivo '!BV9</f>
        <v>1459.6</v>
      </c>
      <c r="BW26" s="102">
        <f>+'Transacciones Activos y Pasivo '!BW9</f>
        <v>1774.8</v>
      </c>
      <c r="BX26" s="102">
        <f>+'Transacciones Activos y Pasivo '!BX9</f>
        <v>1127.5999999999997</v>
      </c>
      <c r="BY26" s="102">
        <f>+'Transacciones Activos y Pasivo '!BY9</f>
        <v>1353.1</v>
      </c>
      <c r="BZ26" s="102">
        <f>+'Transacciones Activos y Pasivo '!BZ9</f>
        <v>1116.9000000000001</v>
      </c>
      <c r="CA26" s="102">
        <f>+'Transacciones Activos y Pasivo '!CA9</f>
        <v>972.9</v>
      </c>
      <c r="CB26" s="102">
        <f>+'Transacciones Activos y Pasivo '!CB9</f>
        <v>1596.9</v>
      </c>
      <c r="CC26" s="102">
        <f>+'Transacciones Activos y Pasivo '!CC9</f>
        <v>2445.1999999999998</v>
      </c>
      <c r="CD26" s="102">
        <f>+'Transacciones Activos y Pasivo '!CD9</f>
        <v>17603.8</v>
      </c>
    </row>
    <row r="27" spans="2:82">
      <c r="B27" s="27" t="s">
        <v>49</v>
      </c>
      <c r="C27" s="20" t="s">
        <v>50</v>
      </c>
      <c r="D27" s="16" t="s">
        <v>16</v>
      </c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101"/>
      <c r="P27" s="101"/>
      <c r="Q27" s="101"/>
      <c r="R27" s="101"/>
      <c r="S27" s="101"/>
      <c r="T27" s="101"/>
      <c r="U27" s="101"/>
      <c r="V27" s="101"/>
      <c r="W27" s="101"/>
      <c r="X27" s="101"/>
      <c r="Y27" s="101"/>
      <c r="Z27" s="101"/>
      <c r="AA27" s="101"/>
      <c r="AB27" s="101"/>
      <c r="AC27" s="101"/>
      <c r="AD27" s="101"/>
      <c r="AE27" s="101"/>
      <c r="AF27" s="101"/>
      <c r="AG27" s="101"/>
      <c r="AH27" s="101"/>
      <c r="AI27" s="101"/>
      <c r="AJ27" s="101"/>
      <c r="AK27" s="101"/>
      <c r="AL27" s="101"/>
      <c r="AM27" s="101"/>
      <c r="AN27" s="101"/>
      <c r="AO27" s="101"/>
      <c r="AP27" s="101"/>
      <c r="AQ27" s="101"/>
      <c r="AR27" s="101"/>
      <c r="AS27" s="101"/>
      <c r="AT27" s="101"/>
      <c r="AU27" s="101"/>
      <c r="AV27" s="101"/>
      <c r="AW27" s="101"/>
      <c r="AX27" s="101"/>
      <c r="AY27" s="101"/>
      <c r="AZ27" s="101"/>
      <c r="BA27" s="101"/>
      <c r="BB27" s="101"/>
      <c r="BC27" s="101"/>
      <c r="BD27" s="101"/>
      <c r="BE27" s="101"/>
      <c r="BF27" s="101"/>
      <c r="BG27" s="101"/>
      <c r="BH27" s="101"/>
      <c r="BI27" s="101"/>
      <c r="BJ27" s="101"/>
      <c r="BK27" s="101"/>
      <c r="BL27" s="101"/>
      <c r="BM27" s="101"/>
      <c r="BN27" s="101"/>
      <c r="BO27" s="101"/>
      <c r="BP27" s="101"/>
      <c r="BQ27" s="101"/>
      <c r="BR27" s="101"/>
      <c r="BS27" s="101"/>
      <c r="BT27" s="101"/>
      <c r="BU27" s="101"/>
      <c r="BV27" s="101"/>
      <c r="BW27" s="101"/>
      <c r="BX27" s="101"/>
      <c r="BY27" s="101"/>
      <c r="BZ27" s="101"/>
      <c r="CA27" s="101"/>
      <c r="CB27" s="101"/>
      <c r="CC27" s="101"/>
      <c r="CD27" s="101"/>
    </row>
    <row r="28" spans="2:82">
      <c r="B28" s="27" t="s">
        <v>51</v>
      </c>
      <c r="C28" s="20" t="s">
        <v>52</v>
      </c>
      <c r="D28" s="16" t="s">
        <v>16</v>
      </c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  <c r="AA28" s="101"/>
      <c r="AB28" s="101"/>
      <c r="AC28" s="101"/>
      <c r="AD28" s="101"/>
      <c r="AE28" s="101"/>
      <c r="AF28" s="101"/>
      <c r="AG28" s="101"/>
      <c r="AH28" s="101"/>
      <c r="AI28" s="101"/>
      <c r="AJ28" s="101"/>
      <c r="AK28" s="101"/>
      <c r="AL28" s="101"/>
      <c r="AM28" s="101"/>
      <c r="AN28" s="101"/>
      <c r="AO28" s="101"/>
      <c r="AP28" s="101"/>
      <c r="AQ28" s="101"/>
      <c r="AR28" s="101"/>
      <c r="AS28" s="101"/>
      <c r="AT28" s="101"/>
      <c r="AU28" s="101"/>
      <c r="AV28" s="101"/>
      <c r="AW28" s="101"/>
      <c r="AX28" s="101"/>
      <c r="AY28" s="101"/>
      <c r="AZ28" s="101"/>
      <c r="BA28" s="101"/>
      <c r="BB28" s="101"/>
      <c r="BC28" s="101"/>
      <c r="BD28" s="101"/>
      <c r="BE28" s="101"/>
      <c r="BF28" s="101"/>
      <c r="BG28" s="101"/>
      <c r="BH28" s="101"/>
      <c r="BI28" s="101"/>
      <c r="BJ28" s="101"/>
      <c r="BK28" s="101"/>
      <c r="BL28" s="101"/>
      <c r="BM28" s="101"/>
      <c r="BN28" s="101"/>
      <c r="BO28" s="101"/>
      <c r="BP28" s="101"/>
      <c r="BQ28" s="101"/>
      <c r="BR28" s="101"/>
      <c r="BS28" s="101"/>
      <c r="BT28" s="101"/>
      <c r="BU28" s="101"/>
      <c r="BV28" s="101"/>
      <c r="BW28" s="101"/>
      <c r="BX28" s="101"/>
      <c r="BY28" s="101"/>
      <c r="BZ28" s="101"/>
      <c r="CA28" s="101"/>
      <c r="CB28" s="101"/>
      <c r="CC28" s="101"/>
      <c r="CD28" s="101"/>
    </row>
    <row r="29" spans="2:82">
      <c r="B29" s="27" t="s">
        <v>53</v>
      </c>
      <c r="C29" s="20" t="s">
        <v>54</v>
      </c>
      <c r="D29" s="16" t="s">
        <v>16</v>
      </c>
      <c r="E29" s="101"/>
      <c r="F29" s="101"/>
      <c r="G29" s="101"/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1"/>
      <c r="BM29" s="101"/>
      <c r="BN29" s="101"/>
      <c r="BO29" s="101"/>
      <c r="BP29" s="101"/>
      <c r="BQ29" s="101"/>
      <c r="BR29" s="101"/>
      <c r="BS29" s="101"/>
      <c r="BT29" s="101"/>
      <c r="BU29" s="101"/>
      <c r="BV29" s="101"/>
      <c r="BW29" s="101"/>
      <c r="BX29" s="101"/>
      <c r="BY29" s="101"/>
      <c r="BZ29" s="101"/>
      <c r="CA29" s="101"/>
      <c r="CB29" s="101"/>
      <c r="CC29" s="101"/>
      <c r="CD29" s="101"/>
    </row>
    <row r="30" spans="2:82">
      <c r="B30" s="28" t="s">
        <v>55</v>
      </c>
      <c r="C30" s="21" t="s">
        <v>56</v>
      </c>
      <c r="D30" s="22" t="s">
        <v>16</v>
      </c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1"/>
      <c r="BM30" s="101"/>
      <c r="BN30" s="101"/>
      <c r="BO30" s="101"/>
      <c r="BP30" s="101"/>
      <c r="BQ30" s="101"/>
      <c r="BR30" s="101"/>
      <c r="BS30" s="101"/>
      <c r="BT30" s="101"/>
      <c r="BU30" s="101"/>
      <c r="BV30" s="101"/>
      <c r="BW30" s="101"/>
      <c r="BX30" s="101"/>
      <c r="BY30" s="101"/>
      <c r="BZ30" s="101"/>
      <c r="CA30" s="101"/>
      <c r="CB30" s="101"/>
      <c r="CC30" s="101"/>
      <c r="CD30" s="101"/>
    </row>
    <row r="31" spans="2:82">
      <c r="B31" s="96" t="s">
        <v>57</v>
      </c>
      <c r="C31" s="85" t="s">
        <v>58</v>
      </c>
      <c r="D31" s="86" t="s">
        <v>16</v>
      </c>
      <c r="E31" s="90">
        <f t="shared" ref="E31:P31" si="24">+E14+E26</f>
        <v>5653.0354902004319</v>
      </c>
      <c r="F31" s="90">
        <f t="shared" si="24"/>
        <v>8702.2354735479057</v>
      </c>
      <c r="G31" s="90">
        <f t="shared" si="24"/>
        <v>8911.2855159222381</v>
      </c>
      <c r="H31" s="90">
        <f t="shared" si="24"/>
        <v>6250.5177277036955</v>
      </c>
      <c r="I31" s="90">
        <f t="shared" si="24"/>
        <v>3675.0337534797236</v>
      </c>
      <c r="J31" s="90">
        <f t="shared" si="24"/>
        <v>5597.7440631526533</v>
      </c>
      <c r="K31" s="90">
        <f t="shared" si="24"/>
        <v>8831.6754751146145</v>
      </c>
      <c r="L31" s="90">
        <f t="shared" si="24"/>
        <v>5866.1354023540798</v>
      </c>
      <c r="M31" s="90">
        <f t="shared" si="24"/>
        <v>3996.1773159872218</v>
      </c>
      <c r="N31" s="90">
        <f t="shared" si="24"/>
        <v>8593.3665958839483</v>
      </c>
      <c r="O31" s="90">
        <f t="shared" si="24"/>
        <v>8057.4369739077247</v>
      </c>
      <c r="P31" s="90">
        <f t="shared" si="24"/>
        <v>6306.1791744054754</v>
      </c>
      <c r="Q31" s="90">
        <f>+Q14+Q26</f>
        <v>80440.822961659709</v>
      </c>
      <c r="R31" s="90">
        <f t="shared" ref="R31:AC31" si="25">+R14+R26</f>
        <v>7010.2772804446058</v>
      </c>
      <c r="S31" s="90">
        <f t="shared" si="25"/>
        <v>4876.61580601269</v>
      </c>
      <c r="T31" s="90">
        <f t="shared" si="25"/>
        <v>5016.8817572030021</v>
      </c>
      <c r="U31" s="90">
        <f t="shared" si="25"/>
        <v>8296.2579066375183</v>
      </c>
      <c r="V31" s="90">
        <f t="shared" si="25"/>
        <v>5673.8334129252335</v>
      </c>
      <c r="W31" s="90">
        <f t="shared" si="25"/>
        <v>4790.8614306148038</v>
      </c>
      <c r="X31" s="90">
        <f t="shared" si="25"/>
        <v>7163.4971008931307</v>
      </c>
      <c r="Y31" s="90">
        <f t="shared" si="25"/>
        <v>5949.3364005328467</v>
      </c>
      <c r="Z31" s="90">
        <f t="shared" si="25"/>
        <v>4090.9714709504597</v>
      </c>
      <c r="AA31" s="90">
        <f t="shared" si="25"/>
        <v>7062.6865946392509</v>
      </c>
      <c r="AB31" s="90">
        <f t="shared" si="25"/>
        <v>8385.9082112031174</v>
      </c>
      <c r="AC31" s="90">
        <f t="shared" si="25"/>
        <v>12464.84668074026</v>
      </c>
      <c r="AD31" s="90">
        <f t="shared" ref="AD31:BP31" si="26">+AD14+AD26</f>
        <v>80781.974052796912</v>
      </c>
      <c r="AE31" s="90">
        <f t="shared" ref="AE31:AP31" si="27">+AE14+AE26</f>
        <v>6752.1661416335846</v>
      </c>
      <c r="AF31" s="90">
        <f t="shared" si="27"/>
        <v>6299.1311739788898</v>
      </c>
      <c r="AG31" s="90">
        <f t="shared" si="27"/>
        <v>7182.394792068384</v>
      </c>
      <c r="AH31" s="90">
        <f t="shared" si="27"/>
        <v>7395.6653463263719</v>
      </c>
      <c r="AI31" s="90">
        <f t="shared" si="27"/>
        <v>5716.0040062037579</v>
      </c>
      <c r="AJ31" s="90">
        <f t="shared" si="27"/>
        <v>8378.5176272619592</v>
      </c>
      <c r="AK31" s="90">
        <f t="shared" si="27"/>
        <v>7042.5465549468699</v>
      </c>
      <c r="AL31" s="90">
        <f t="shared" si="27"/>
        <v>5084.8943689100306</v>
      </c>
      <c r="AM31" s="90">
        <f t="shared" si="27"/>
        <v>6120.003994215198</v>
      </c>
      <c r="AN31" s="90">
        <f t="shared" si="27"/>
        <v>6437.4852126486667</v>
      </c>
      <c r="AO31" s="90">
        <f t="shared" si="27"/>
        <v>7695.2564129436378</v>
      </c>
      <c r="AP31" s="90">
        <f t="shared" si="27"/>
        <v>13297.295677122242</v>
      </c>
      <c r="AQ31" s="90">
        <f t="shared" si="26"/>
        <v>87401.361308259584</v>
      </c>
      <c r="AR31" s="90">
        <f t="shared" ref="AR31:BC31" si="28">+AR14+AR26</f>
        <v>8413.5789999999997</v>
      </c>
      <c r="AS31" s="90">
        <f t="shared" si="28"/>
        <v>7297.5319999999992</v>
      </c>
      <c r="AT31" s="90">
        <f t="shared" si="28"/>
        <v>9741.2489999999998</v>
      </c>
      <c r="AU31" s="90">
        <f t="shared" si="28"/>
        <v>6351.1209999999992</v>
      </c>
      <c r="AV31" s="90">
        <f t="shared" si="28"/>
        <v>7418.2340000000004</v>
      </c>
      <c r="AW31" s="90">
        <f t="shared" si="28"/>
        <v>8406.4920000000002</v>
      </c>
      <c r="AX31" s="90">
        <f t="shared" si="28"/>
        <v>8726.7050000000017</v>
      </c>
      <c r="AY31" s="90">
        <f t="shared" si="28"/>
        <v>8364.3109999999997</v>
      </c>
      <c r="AZ31" s="90">
        <f t="shared" si="28"/>
        <v>8904.1689999999999</v>
      </c>
      <c r="BA31" s="90">
        <f t="shared" si="28"/>
        <v>8270.5930000000008</v>
      </c>
      <c r="BB31" s="90">
        <f t="shared" si="28"/>
        <v>10855.657999999999</v>
      </c>
      <c r="BC31" s="90">
        <f t="shared" si="28"/>
        <v>15743.745999999999</v>
      </c>
      <c r="BD31" s="90">
        <f t="shared" si="26"/>
        <v>108493.389</v>
      </c>
      <c r="BE31" s="90">
        <f t="shared" si="26"/>
        <v>8151.128999999999</v>
      </c>
      <c r="BF31" s="90">
        <f t="shared" si="26"/>
        <v>10064.978000000001</v>
      </c>
      <c r="BG31" s="90">
        <f t="shared" si="26"/>
        <v>8795.3520000000008</v>
      </c>
      <c r="BH31" s="90">
        <f t="shared" si="26"/>
        <v>8492.485999999999</v>
      </c>
      <c r="BI31" s="90">
        <f t="shared" si="26"/>
        <v>8678.137999999999</v>
      </c>
      <c r="BJ31" s="90">
        <f t="shared" si="26"/>
        <v>10297.66</v>
      </c>
      <c r="BK31" s="90">
        <f t="shared" si="26"/>
        <v>7907.9570000000003</v>
      </c>
      <c r="BL31" s="90">
        <f t="shared" si="26"/>
        <v>10620.404</v>
      </c>
      <c r="BM31" s="90">
        <f t="shared" si="26"/>
        <v>8824.0409999999993</v>
      </c>
      <c r="BN31" s="90">
        <f t="shared" si="26"/>
        <v>10512.232</v>
      </c>
      <c r="BO31" s="90">
        <f t="shared" si="26"/>
        <v>11244.011</v>
      </c>
      <c r="BP31" s="90">
        <f t="shared" si="26"/>
        <v>10961.342000000001</v>
      </c>
      <c r="BQ31" s="90">
        <f t="shared" ref="BQ31:CD31" si="29">+BQ14+BQ26</f>
        <v>114549.73</v>
      </c>
      <c r="BR31" s="165">
        <f t="shared" ref="BR31:CC31" si="30">+BR14+BR26</f>
        <v>10153.625999999998</v>
      </c>
      <c r="BS31" s="165">
        <f t="shared" si="30"/>
        <v>10352.380000000003</v>
      </c>
      <c r="BT31" s="165">
        <f t="shared" si="30"/>
        <v>9145.3069999999989</v>
      </c>
      <c r="BU31" s="165">
        <f t="shared" si="30"/>
        <v>8693.1489999999994</v>
      </c>
      <c r="BV31" s="165">
        <f t="shared" si="30"/>
        <v>9797.0910000000003</v>
      </c>
      <c r="BW31" s="165">
        <f t="shared" si="30"/>
        <v>9918.9135999999999</v>
      </c>
      <c r="BX31" s="165">
        <f t="shared" si="30"/>
        <v>9989.9069999999974</v>
      </c>
      <c r="BY31" s="165">
        <f t="shared" si="30"/>
        <v>8497.0290000000005</v>
      </c>
      <c r="BZ31" s="165">
        <f t="shared" si="30"/>
        <v>8860.9469999999965</v>
      </c>
      <c r="CA31" s="165">
        <f t="shared" si="30"/>
        <v>9667.351999999999</v>
      </c>
      <c r="CB31" s="165">
        <f t="shared" si="30"/>
        <v>11602.746999999999</v>
      </c>
      <c r="CC31" s="165">
        <f t="shared" si="30"/>
        <v>16573.419499999996</v>
      </c>
      <c r="CD31" s="165">
        <f t="shared" si="29"/>
        <v>123251.86810000001</v>
      </c>
    </row>
    <row r="32" spans="2:82">
      <c r="B32" s="96" t="s">
        <v>59</v>
      </c>
      <c r="C32" s="85" t="s">
        <v>60</v>
      </c>
      <c r="D32" s="86" t="s">
        <v>16</v>
      </c>
      <c r="E32" s="90">
        <f t="shared" ref="E32:P32" si="31">+E9-E31</f>
        <v>920.77399075956782</v>
      </c>
      <c r="F32" s="90">
        <f t="shared" si="31"/>
        <v>-3094.3543687079073</v>
      </c>
      <c r="G32" s="90">
        <f t="shared" si="31"/>
        <v>2279.4144840777608</v>
      </c>
      <c r="H32" s="90">
        <f t="shared" si="31"/>
        <v>108.38227229630411</v>
      </c>
      <c r="I32" s="90">
        <f t="shared" si="31"/>
        <v>2331.7662465202757</v>
      </c>
      <c r="J32" s="90">
        <f t="shared" si="31"/>
        <v>-705.14406315265296</v>
      </c>
      <c r="K32" s="90">
        <f t="shared" si="31"/>
        <v>-3927.0438269946144</v>
      </c>
      <c r="L32" s="90">
        <f t="shared" si="31"/>
        <v>-858.36931416399875</v>
      </c>
      <c r="M32" s="90">
        <f t="shared" si="31"/>
        <v>848.84946260277866</v>
      </c>
      <c r="N32" s="90">
        <f t="shared" si="31"/>
        <v>-3605.9665958839487</v>
      </c>
      <c r="O32" s="90">
        <f t="shared" si="31"/>
        <v>-2785.1369739077254</v>
      </c>
      <c r="P32" s="90">
        <f t="shared" si="31"/>
        <v>537.9208255945241</v>
      </c>
      <c r="Q32" s="90">
        <f t="shared" ref="Q32:BP32" si="32">+Q9-Q31</f>
        <v>-7948.9078609596181</v>
      </c>
      <c r="R32" s="90">
        <f t="shared" ref="R32:AC32" si="33">+R9-R31</f>
        <v>-1587.7772804446067</v>
      </c>
      <c r="S32" s="90">
        <f t="shared" si="33"/>
        <v>599.78419398730966</v>
      </c>
      <c r="T32" s="90">
        <f t="shared" si="33"/>
        <v>4999.8182427969969</v>
      </c>
      <c r="U32" s="90">
        <f t="shared" si="33"/>
        <v>-1934.8579066375178</v>
      </c>
      <c r="V32" s="90">
        <f t="shared" si="33"/>
        <v>1097.4665870747667</v>
      </c>
      <c r="W32" s="90">
        <f t="shared" si="33"/>
        <v>2960.9385693851964</v>
      </c>
      <c r="X32" s="90">
        <f t="shared" si="33"/>
        <v>-454.29710089313085</v>
      </c>
      <c r="Y32" s="90">
        <f t="shared" si="33"/>
        <v>270.86359946715402</v>
      </c>
      <c r="Z32" s="90">
        <f t="shared" si="33"/>
        <v>1957.4285290495409</v>
      </c>
      <c r="AA32" s="90">
        <f t="shared" si="33"/>
        <v>-348.48659463925105</v>
      </c>
      <c r="AB32" s="90">
        <f t="shared" si="33"/>
        <v>-1972.9082112031174</v>
      </c>
      <c r="AC32" s="90">
        <f t="shared" si="33"/>
        <v>-4504.4466807402605</v>
      </c>
      <c r="AD32" s="90">
        <f t="shared" si="32"/>
        <v>1083.5259472030739</v>
      </c>
      <c r="AE32" s="90">
        <f t="shared" ref="AE32:AP32" si="34">+AE9-AE31</f>
        <v>43.733858366415006</v>
      </c>
      <c r="AF32" s="90">
        <f t="shared" si="34"/>
        <v>3294.0688260211109</v>
      </c>
      <c r="AG32" s="90">
        <f t="shared" si="34"/>
        <v>-642.4947920683835</v>
      </c>
      <c r="AH32" s="90">
        <f t="shared" si="34"/>
        <v>-1266.0653463263725</v>
      </c>
      <c r="AI32" s="90">
        <f t="shared" si="34"/>
        <v>162.49599379624215</v>
      </c>
      <c r="AJ32" s="90">
        <f t="shared" si="34"/>
        <v>-2622.5176272619583</v>
      </c>
      <c r="AK32" s="90">
        <f t="shared" si="34"/>
        <v>-937.24655494686976</v>
      </c>
      <c r="AL32" s="90">
        <f t="shared" si="34"/>
        <v>1386.3056310899692</v>
      </c>
      <c r="AM32" s="90">
        <f t="shared" si="34"/>
        <v>447.09600578480149</v>
      </c>
      <c r="AN32" s="90">
        <f t="shared" si="34"/>
        <v>558.71478735133405</v>
      </c>
      <c r="AO32" s="90">
        <f t="shared" si="34"/>
        <v>-249.85641294363813</v>
      </c>
      <c r="AP32" s="90">
        <f t="shared" si="34"/>
        <v>-4755.8956771222402</v>
      </c>
      <c r="AQ32" s="90">
        <f t="shared" si="32"/>
        <v>-4581.6613082595868</v>
      </c>
      <c r="AR32" s="90">
        <f t="shared" ref="AR32:BC32" si="35">+AR9-AR31</f>
        <v>-83.279000000000451</v>
      </c>
      <c r="AS32" s="90">
        <f t="shared" si="35"/>
        <v>3906.8680000000022</v>
      </c>
      <c r="AT32" s="90">
        <f t="shared" si="35"/>
        <v>-1547.8490000000002</v>
      </c>
      <c r="AU32" s="90">
        <f t="shared" si="35"/>
        <v>1919.4789999999994</v>
      </c>
      <c r="AV32" s="90">
        <f t="shared" si="35"/>
        <v>756.46600000000035</v>
      </c>
      <c r="AW32" s="90">
        <f t="shared" si="35"/>
        <v>597.30799999999908</v>
      </c>
      <c r="AX32" s="90">
        <f t="shared" si="35"/>
        <v>-353.50500000000102</v>
      </c>
      <c r="AY32" s="90">
        <f t="shared" si="35"/>
        <v>-2.511000000000422</v>
      </c>
      <c r="AZ32" s="90">
        <f t="shared" si="35"/>
        <v>-738.46900000000096</v>
      </c>
      <c r="BA32" s="90">
        <f t="shared" si="35"/>
        <v>71.80699999999888</v>
      </c>
      <c r="BB32" s="90">
        <f t="shared" si="35"/>
        <v>-2060.5579999999991</v>
      </c>
      <c r="BC32" s="90">
        <f t="shared" si="35"/>
        <v>-6118.5460000000003</v>
      </c>
      <c r="BD32" s="90">
        <f t="shared" si="32"/>
        <v>-3652.7890000000043</v>
      </c>
      <c r="BE32" s="90">
        <f t="shared" si="32"/>
        <v>2268.7710000000025</v>
      </c>
      <c r="BF32" s="90">
        <f t="shared" si="32"/>
        <v>3707.9220000000005</v>
      </c>
      <c r="BG32" s="90">
        <f t="shared" si="32"/>
        <v>1102.3479999999981</v>
      </c>
      <c r="BH32" s="90">
        <f t="shared" si="32"/>
        <v>638.21400000000358</v>
      </c>
      <c r="BI32" s="90">
        <f t="shared" si="32"/>
        <v>1352.7620000000043</v>
      </c>
      <c r="BJ32" s="90">
        <f t="shared" si="32"/>
        <v>-498.76000000000022</v>
      </c>
      <c r="BK32" s="90">
        <f t="shared" si="32"/>
        <v>1671.3430000000008</v>
      </c>
      <c r="BL32" s="90">
        <f t="shared" si="32"/>
        <v>-906.60400000000118</v>
      </c>
      <c r="BM32" s="90">
        <f t="shared" si="32"/>
        <v>381.15900000000147</v>
      </c>
      <c r="BN32" s="90">
        <f t="shared" si="32"/>
        <v>-416.13200000000143</v>
      </c>
      <c r="BO32" s="90">
        <f t="shared" si="32"/>
        <v>-1541.8109999999997</v>
      </c>
      <c r="BP32" s="90">
        <f t="shared" si="32"/>
        <v>-487.34200000000055</v>
      </c>
      <c r="BQ32" s="90">
        <f t="shared" ref="BQ32:CD32" si="36">+BQ9-BQ31</f>
        <v>7271.8700000000099</v>
      </c>
      <c r="BR32" s="90">
        <f t="shared" ref="BR32:CC32" si="37">+BR9-BR31</f>
        <v>703.67400000000089</v>
      </c>
      <c r="BS32" s="90">
        <f t="shared" si="37"/>
        <v>3784.1199999999953</v>
      </c>
      <c r="BT32" s="90">
        <f t="shared" si="37"/>
        <v>1752.4950000000026</v>
      </c>
      <c r="BU32" s="90">
        <f t="shared" si="37"/>
        <v>1330.8500000000004</v>
      </c>
      <c r="BV32" s="90">
        <f t="shared" si="37"/>
        <v>1232.009</v>
      </c>
      <c r="BW32" s="90">
        <f t="shared" si="37"/>
        <v>1589.4364000000005</v>
      </c>
      <c r="BX32" s="90">
        <f t="shared" si="37"/>
        <v>1166.6930000000029</v>
      </c>
      <c r="BY32" s="90">
        <f t="shared" si="37"/>
        <v>2867.6710000000003</v>
      </c>
      <c r="BZ32" s="90">
        <f t="shared" si="37"/>
        <v>4851.953000000005</v>
      </c>
      <c r="CA32" s="90">
        <f t="shared" si="37"/>
        <v>2278.9480000000003</v>
      </c>
      <c r="CB32" s="90">
        <f t="shared" si="37"/>
        <v>-146.04099999999926</v>
      </c>
      <c r="CC32" s="90">
        <f t="shared" si="37"/>
        <v>-4158.4194999999963</v>
      </c>
      <c r="CD32" s="90">
        <f t="shared" si="36"/>
        <v>17253.388899999976</v>
      </c>
    </row>
    <row r="33" spans="2:82">
      <c r="B33" s="97" t="s">
        <v>14</v>
      </c>
      <c r="C33" s="87" t="s">
        <v>61</v>
      </c>
      <c r="D33" s="82" t="s">
        <v>16</v>
      </c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  <c r="AI33" s="90"/>
      <c r="AJ33" s="90"/>
      <c r="AK33" s="90"/>
      <c r="AL33" s="90"/>
      <c r="AM33" s="90"/>
      <c r="AN33" s="90"/>
      <c r="AO33" s="90"/>
      <c r="AP33" s="90"/>
      <c r="AQ33" s="90"/>
      <c r="AR33" s="90"/>
      <c r="AS33" s="90"/>
      <c r="AT33" s="90"/>
      <c r="AU33" s="90"/>
      <c r="AV33" s="90"/>
      <c r="AW33" s="90"/>
      <c r="AX33" s="90"/>
      <c r="AY33" s="90"/>
      <c r="AZ33" s="90"/>
      <c r="BA33" s="90"/>
      <c r="BB33" s="90"/>
      <c r="BC33" s="90"/>
      <c r="BD33" s="90"/>
      <c r="BE33" s="90"/>
      <c r="BF33" s="90"/>
      <c r="BG33" s="90"/>
      <c r="BH33" s="90"/>
      <c r="BI33" s="90"/>
      <c r="BJ33" s="90"/>
      <c r="BK33" s="90"/>
      <c r="BL33" s="90"/>
      <c r="BM33" s="90"/>
      <c r="BN33" s="90"/>
      <c r="BO33" s="90"/>
      <c r="BP33" s="90"/>
      <c r="BQ33" s="90"/>
      <c r="BR33" s="90">
        <f t="shared" ref="BR33:CC33" si="38">+BR34-BR37</f>
        <v>703.67399999999998</v>
      </c>
      <c r="BS33" s="90">
        <f t="shared" si="38"/>
        <v>3784.12</v>
      </c>
      <c r="BT33" s="90">
        <f t="shared" si="38"/>
        <v>1752.4950000000001</v>
      </c>
      <c r="BU33" s="90">
        <f t="shared" si="38"/>
        <v>1330.8499999999997</v>
      </c>
      <c r="BV33" s="90">
        <f t="shared" si="38"/>
        <v>1232.009</v>
      </c>
      <c r="BW33" s="90">
        <f t="shared" si="38"/>
        <v>1589.4364000000005</v>
      </c>
      <c r="BX33" s="90">
        <f t="shared" si="38"/>
        <v>1166.6930000000002</v>
      </c>
      <c r="BY33" s="90">
        <f t="shared" si="38"/>
        <v>2867.6709999999994</v>
      </c>
      <c r="BZ33" s="90">
        <f t="shared" si="38"/>
        <v>4851.9530000000041</v>
      </c>
      <c r="CA33" s="90">
        <f t="shared" si="38"/>
        <v>2278.9480000000003</v>
      </c>
      <c r="CB33" s="90">
        <f t="shared" si="38"/>
        <v>-146.04099999999971</v>
      </c>
      <c r="CC33" s="90">
        <f t="shared" si="38"/>
        <v>-4158.4195</v>
      </c>
      <c r="CD33" s="90">
        <f>+CD34-CD37</f>
        <v>17253.388900000005</v>
      </c>
    </row>
    <row r="34" spans="2:82">
      <c r="B34" s="25" t="s">
        <v>62</v>
      </c>
      <c r="C34" s="19" t="s">
        <v>63</v>
      </c>
      <c r="D34" s="16" t="s">
        <v>16</v>
      </c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>
        <f t="shared" ref="BR34:CC34" si="39">+BR35+BR36</f>
        <v>5573.7169411864306</v>
      </c>
      <c r="BS34" s="102">
        <f t="shared" si="39"/>
        <v>2958.5180831800008</v>
      </c>
      <c r="BT34" s="102">
        <f t="shared" si="39"/>
        <v>2349.9046818300003</v>
      </c>
      <c r="BU34" s="102">
        <f t="shared" si="39"/>
        <v>2951.966281189998</v>
      </c>
      <c r="BV34" s="102">
        <f t="shared" si="39"/>
        <v>204.24893029000035</v>
      </c>
      <c r="BW34" s="102">
        <f t="shared" si="39"/>
        <v>2708.1303153199997</v>
      </c>
      <c r="BX34" s="102">
        <f t="shared" si="39"/>
        <v>-335.99670536999997</v>
      </c>
      <c r="BY34" s="102">
        <f t="shared" si="39"/>
        <v>-344.10356335000017</v>
      </c>
      <c r="BZ34" s="102">
        <f t="shared" si="39"/>
        <v>2385.2780957599998</v>
      </c>
      <c r="CA34" s="102">
        <f t="shared" si="39"/>
        <v>2705.8010058199998</v>
      </c>
      <c r="CB34" s="102">
        <f t="shared" si="39"/>
        <v>-2934.3190408300002</v>
      </c>
      <c r="CC34" s="102">
        <f t="shared" si="39"/>
        <v>-1750.7053924500001</v>
      </c>
      <c r="CD34" s="102">
        <f>+CD35+CD36</f>
        <v>16472.439632576428</v>
      </c>
    </row>
    <row r="35" spans="2:82">
      <c r="B35" s="27" t="s">
        <v>64</v>
      </c>
      <c r="C35" s="20" t="s">
        <v>65</v>
      </c>
      <c r="D35" s="16" t="s">
        <v>16</v>
      </c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1"/>
      <c r="BM35" s="101"/>
      <c r="BN35" s="101"/>
      <c r="BO35" s="101"/>
      <c r="BP35" s="101"/>
      <c r="BQ35" s="101"/>
      <c r="BR35" s="101">
        <f>+'Transacciones Activos y Pasivo '!BR31</f>
        <v>5573.7169411864306</v>
      </c>
      <c r="BS35" s="101">
        <f>+'Transacciones Activos y Pasivo '!BS31</f>
        <v>2958.5180831800008</v>
      </c>
      <c r="BT35" s="101">
        <f>+'Transacciones Activos y Pasivo '!BT31</f>
        <v>2349.9046818300003</v>
      </c>
      <c r="BU35" s="101">
        <f>+'Transacciones Activos y Pasivo '!BU31</f>
        <v>2951.966281189998</v>
      </c>
      <c r="BV35" s="101">
        <f>+'Transacciones Activos y Pasivo '!BV31</f>
        <v>204.24893029000035</v>
      </c>
      <c r="BW35" s="101">
        <f>+'Transacciones Activos y Pasivo '!BW31</f>
        <v>2708.1303153199997</v>
      </c>
      <c r="BX35" s="101">
        <f>+'Transacciones Activos y Pasivo '!BX31</f>
        <v>-335.99670536999997</v>
      </c>
      <c r="BY35" s="101">
        <f>+'Transacciones Activos y Pasivo '!BY31</f>
        <v>-344.10356335000017</v>
      </c>
      <c r="BZ35" s="101">
        <f>+'Transacciones Activos y Pasivo '!BZ31</f>
        <v>2385.2780957599998</v>
      </c>
      <c r="CA35" s="101">
        <f>+'Transacciones Activos y Pasivo '!CA31</f>
        <v>2705.8010058199998</v>
      </c>
      <c r="CB35" s="101">
        <f>+'Transacciones Activos y Pasivo '!CB31</f>
        <v>-2934.3190408300002</v>
      </c>
      <c r="CC35" s="101">
        <f>+'Transacciones Activos y Pasivo '!CC31</f>
        <v>-1750.7053924500001</v>
      </c>
      <c r="CD35" s="101">
        <f>+'Transacciones Activos y Pasivo '!CD31</f>
        <v>16472.439632576428</v>
      </c>
    </row>
    <row r="36" spans="2:82">
      <c r="B36" s="27" t="s">
        <v>66</v>
      </c>
      <c r="C36" s="20" t="s">
        <v>67</v>
      </c>
      <c r="D36" s="16" t="s">
        <v>16</v>
      </c>
      <c r="E36" s="101"/>
      <c r="F36" s="101"/>
      <c r="G36" s="101"/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1"/>
      <c r="BM36" s="101"/>
      <c r="BN36" s="101"/>
      <c r="BO36" s="101"/>
      <c r="BP36" s="101"/>
      <c r="BQ36" s="101"/>
      <c r="BR36" s="101">
        <f>+'Transacciones Activos y Pasivo '!BR40</f>
        <v>0</v>
      </c>
      <c r="BS36" s="101">
        <f>+'Transacciones Activos y Pasivo '!BS40</f>
        <v>0</v>
      </c>
      <c r="BT36" s="101">
        <f>+'Transacciones Activos y Pasivo '!BT40</f>
        <v>0</v>
      </c>
      <c r="BU36" s="101">
        <f>+'Transacciones Activos y Pasivo '!BU40</f>
        <v>0</v>
      </c>
      <c r="BV36" s="101">
        <f>+'Transacciones Activos y Pasivo '!BV40</f>
        <v>0</v>
      </c>
      <c r="BW36" s="101">
        <f>+'Transacciones Activos y Pasivo '!BW40</f>
        <v>0</v>
      </c>
      <c r="BX36" s="101">
        <f>+'Transacciones Activos y Pasivo '!BX40</f>
        <v>0</v>
      </c>
      <c r="BY36" s="101">
        <f>+'Transacciones Activos y Pasivo '!BY40</f>
        <v>0</v>
      </c>
      <c r="BZ36" s="101">
        <f>+'Transacciones Activos y Pasivo '!BZ40</f>
        <v>0</v>
      </c>
      <c r="CA36" s="101">
        <f>+'Transacciones Activos y Pasivo '!CA40</f>
        <v>0</v>
      </c>
      <c r="CB36" s="101">
        <f>+'Transacciones Activos y Pasivo '!CB40</f>
        <v>0</v>
      </c>
      <c r="CC36" s="101">
        <f>+'Transacciones Activos y Pasivo '!CC40</f>
        <v>0</v>
      </c>
      <c r="CD36" s="101">
        <f>+'Transacciones Activos y Pasivo '!CD40</f>
        <v>0</v>
      </c>
    </row>
    <row r="37" spans="2:82">
      <c r="B37" s="25" t="s">
        <v>68</v>
      </c>
      <c r="C37" s="19" t="s">
        <v>69</v>
      </c>
      <c r="D37" s="16" t="s">
        <v>16</v>
      </c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>
        <f t="shared" ref="BR37:CC37" si="40">+BR38+BR39</f>
        <v>4870.0429411864307</v>
      </c>
      <c r="BS37" s="102">
        <f t="shared" si="40"/>
        <v>-825.60191681999936</v>
      </c>
      <c r="BT37" s="102">
        <f t="shared" si="40"/>
        <v>597.40968183000018</v>
      </c>
      <c r="BU37" s="102">
        <f t="shared" si="40"/>
        <v>1621.1162811899983</v>
      </c>
      <c r="BV37" s="102">
        <f t="shared" si="40"/>
        <v>-1027.7600697099997</v>
      </c>
      <c r="BW37" s="102">
        <f t="shared" si="40"/>
        <v>1118.6939153199992</v>
      </c>
      <c r="BX37" s="102">
        <f t="shared" si="40"/>
        <v>-1502.6897053700002</v>
      </c>
      <c r="BY37" s="102">
        <f t="shared" si="40"/>
        <v>-3211.7745633499994</v>
      </c>
      <c r="BZ37" s="102">
        <f t="shared" si="40"/>
        <v>-2466.6749042400043</v>
      </c>
      <c r="CA37" s="102">
        <f t="shared" si="40"/>
        <v>426.85300581999968</v>
      </c>
      <c r="CB37" s="102">
        <f t="shared" si="40"/>
        <v>-2788.2780408300005</v>
      </c>
      <c r="CC37" s="102">
        <f t="shared" si="40"/>
        <v>2407.7141075500003</v>
      </c>
      <c r="CD37" s="102">
        <f>+CD38+CD39</f>
        <v>-780.94926742357893</v>
      </c>
    </row>
    <row r="38" spans="2:82">
      <c r="B38" s="27" t="s">
        <v>70</v>
      </c>
      <c r="C38" s="20" t="s">
        <v>71</v>
      </c>
      <c r="D38" s="16" t="s">
        <v>16</v>
      </c>
      <c r="E38" s="101"/>
      <c r="F38" s="101"/>
      <c r="G38" s="101"/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1"/>
      <c r="BM38" s="101"/>
      <c r="BN38" s="101"/>
      <c r="BO38" s="101"/>
      <c r="BP38" s="101"/>
      <c r="BQ38" s="101"/>
      <c r="BR38" s="101">
        <f>+'Transacciones Activos y Pasivo '!BR63</f>
        <v>4058.8429411864304</v>
      </c>
      <c r="BS38" s="101">
        <f>+'Transacciones Activos y Pasivo '!BS63</f>
        <v>-1215.1019168199994</v>
      </c>
      <c r="BT38" s="101">
        <f>+'Transacciones Activos y Pasivo '!BT63</f>
        <v>667.80968183000016</v>
      </c>
      <c r="BU38" s="101">
        <f>+'Transacciones Activos y Pasivo '!BU63</f>
        <v>-38.783718810001858</v>
      </c>
      <c r="BV38" s="101">
        <f>+'Transacciones Activos y Pasivo '!BV63</f>
        <v>-1852.5600697099997</v>
      </c>
      <c r="BW38" s="101">
        <f>+'Transacciones Activos y Pasivo '!BW63</f>
        <v>765.59391531999927</v>
      </c>
      <c r="BX38" s="101">
        <f>+'Transacciones Activos y Pasivo '!BX63</f>
        <v>-1735.9897053700001</v>
      </c>
      <c r="BY38" s="101">
        <f>+'Transacciones Activos y Pasivo '!BY63</f>
        <v>-5946.6745633499995</v>
      </c>
      <c r="BZ38" s="101">
        <f>+'Transacciones Activos y Pasivo '!BZ63</f>
        <v>-3595.4749042400044</v>
      </c>
      <c r="CA38" s="101">
        <f>+'Transacciones Activos y Pasivo '!CA63</f>
        <v>-1505.6469941800003</v>
      </c>
      <c r="CB38" s="101">
        <f>+'Transacciones Activos y Pasivo '!CB63</f>
        <v>-3579.7780408300005</v>
      </c>
      <c r="CC38" s="101">
        <f>+'Transacciones Activos y Pasivo '!CC63</f>
        <v>3660.9141075500002</v>
      </c>
      <c r="CD38" s="101">
        <f>+'Transacciones Activos y Pasivo '!CD63</f>
        <v>-10316.849267423579</v>
      </c>
    </row>
    <row r="39" spans="2:82">
      <c r="B39" s="27" t="s">
        <v>72</v>
      </c>
      <c r="C39" s="20" t="s">
        <v>73</v>
      </c>
      <c r="D39" s="16" t="s">
        <v>16</v>
      </c>
      <c r="E39" s="101"/>
      <c r="F39" s="101"/>
      <c r="G39" s="101"/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1"/>
      <c r="BM39" s="101"/>
      <c r="BN39" s="101"/>
      <c r="BO39" s="101"/>
      <c r="BP39" s="101"/>
      <c r="BQ39" s="101"/>
      <c r="BR39" s="101">
        <f>+'Transacciones Activos y Pasivo '!BR71</f>
        <v>811.2</v>
      </c>
      <c r="BS39" s="101">
        <f>+'Transacciones Activos y Pasivo '!BS71</f>
        <v>389.5</v>
      </c>
      <c r="BT39" s="101">
        <f>+'Transacciones Activos y Pasivo '!BT71</f>
        <v>-70.400000000000006</v>
      </c>
      <c r="BU39" s="101">
        <f>+'Transacciones Activos y Pasivo '!BU71</f>
        <v>1659.9</v>
      </c>
      <c r="BV39" s="101">
        <f>+'Transacciones Activos y Pasivo '!BV71</f>
        <v>824.8</v>
      </c>
      <c r="BW39" s="101">
        <f>+'Transacciones Activos y Pasivo '!BW71</f>
        <v>353.1</v>
      </c>
      <c r="BX39" s="101">
        <f>+'Transacciones Activos y Pasivo '!BX71</f>
        <v>233.3</v>
      </c>
      <c r="BY39" s="101">
        <f>+'Transacciones Activos y Pasivo '!BY71</f>
        <v>2734.9</v>
      </c>
      <c r="BZ39" s="101">
        <f>+'Transacciones Activos y Pasivo '!BZ71</f>
        <v>1128.8</v>
      </c>
      <c r="CA39" s="101">
        <f>+'Transacciones Activos y Pasivo '!CA71</f>
        <v>1932.5</v>
      </c>
      <c r="CB39" s="101">
        <f>+'Transacciones Activos y Pasivo '!CB71</f>
        <v>791.5</v>
      </c>
      <c r="CC39" s="101">
        <f>+'Transacciones Activos y Pasivo '!CC71</f>
        <v>-1253.2</v>
      </c>
      <c r="CD39" s="101">
        <f>+'Transacciones Activos y Pasivo '!CD71</f>
        <v>9535.9</v>
      </c>
    </row>
    <row r="40" spans="2:82">
      <c r="B40" s="27" t="s">
        <v>74</v>
      </c>
      <c r="C40" s="20" t="s">
        <v>75</v>
      </c>
      <c r="D40" s="16" t="s">
        <v>16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  <c r="BF40" s="101"/>
      <c r="BG40" s="101"/>
      <c r="BH40" s="101"/>
      <c r="BI40" s="101"/>
      <c r="BJ40" s="101"/>
      <c r="BK40" s="101"/>
      <c r="BL40" s="101"/>
      <c r="BM40" s="101"/>
      <c r="BN40" s="101"/>
      <c r="BO40" s="101"/>
      <c r="BP40" s="101"/>
      <c r="BQ40" s="101"/>
      <c r="BR40" s="101">
        <f t="shared" ref="BR40:CC40" si="41">+BR34-BR37-BR32</f>
        <v>-9.0949470177292824E-13</v>
      </c>
      <c r="BS40" s="101">
        <f t="shared" si="41"/>
        <v>4.5474735088646412E-12</v>
      </c>
      <c r="BT40" s="101">
        <f t="shared" si="41"/>
        <v>-2.5011104298755527E-12</v>
      </c>
      <c r="BU40" s="101">
        <f t="shared" si="41"/>
        <v>0</v>
      </c>
      <c r="BV40" s="101">
        <f t="shared" si="41"/>
        <v>0</v>
      </c>
      <c r="BW40" s="101">
        <f t="shared" si="41"/>
        <v>0</v>
      </c>
      <c r="BX40" s="101">
        <f t="shared" si="41"/>
        <v>-2.7284841053187847E-12</v>
      </c>
      <c r="BY40" s="101">
        <f t="shared" si="41"/>
        <v>0</v>
      </c>
      <c r="BZ40" s="101">
        <f t="shared" si="41"/>
        <v>0</v>
      </c>
      <c r="CA40" s="101">
        <f t="shared" si="41"/>
        <v>0</v>
      </c>
      <c r="CB40" s="101">
        <f t="shared" si="41"/>
        <v>-4.5474735088646412E-13</v>
      </c>
      <c r="CC40" s="101">
        <f t="shared" si="41"/>
        <v>0</v>
      </c>
      <c r="CD40" s="101">
        <f>+CD34-CD37-CD32</f>
        <v>2.9103830456733704E-11</v>
      </c>
    </row>
    <row r="41" spans="2:82">
      <c r="B41" s="25" t="s">
        <v>14</v>
      </c>
      <c r="C41" s="19" t="s">
        <v>76</v>
      </c>
      <c r="D41" s="16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</row>
    <row r="42" spans="2:82">
      <c r="B42" s="27" t="s">
        <v>77</v>
      </c>
      <c r="C42" s="20" t="s">
        <v>78</v>
      </c>
      <c r="D42" s="16" t="s">
        <v>16</v>
      </c>
      <c r="E42" s="101">
        <f t="shared" ref="E42:P42" si="42">+E14-E17</f>
        <v>4615.4357981904323</v>
      </c>
      <c r="F42" s="101">
        <f t="shared" si="42"/>
        <v>8136.1361935479053</v>
      </c>
      <c r="G42" s="101">
        <f t="shared" si="42"/>
        <v>7779.2855159222381</v>
      </c>
      <c r="H42" s="101">
        <f t="shared" si="42"/>
        <v>5388.6177277036959</v>
      </c>
      <c r="I42" s="101">
        <f t="shared" si="42"/>
        <v>2680.6337534797235</v>
      </c>
      <c r="J42" s="101">
        <f t="shared" si="42"/>
        <v>5113.9440631526531</v>
      </c>
      <c r="K42" s="101">
        <f t="shared" si="42"/>
        <v>7656.5754751146142</v>
      </c>
      <c r="L42" s="101">
        <f t="shared" si="42"/>
        <v>5083.1354023540798</v>
      </c>
      <c r="M42" s="101">
        <f t="shared" si="42"/>
        <v>3745.1773159872218</v>
      </c>
      <c r="N42" s="101">
        <f t="shared" si="42"/>
        <v>7374.3665958839483</v>
      </c>
      <c r="O42" s="101">
        <f t="shared" si="42"/>
        <v>7035.536973907725</v>
      </c>
      <c r="P42" s="101">
        <f t="shared" si="42"/>
        <v>4631.2791744054757</v>
      </c>
      <c r="Q42" s="101">
        <f t="shared" ref="Q42:BP42" si="43">+Q14-Q17</f>
        <v>69240.123989649714</v>
      </c>
      <c r="R42" s="101">
        <f t="shared" ref="R42:AC42" si="44">+R14-R17</f>
        <v>5804.7775884346056</v>
      </c>
      <c r="S42" s="101">
        <f t="shared" si="44"/>
        <v>4237.0161140026903</v>
      </c>
      <c r="T42" s="101">
        <f t="shared" si="44"/>
        <v>4188.8820651930018</v>
      </c>
      <c r="U42" s="101">
        <f t="shared" si="44"/>
        <v>7475.7582146275181</v>
      </c>
      <c r="V42" s="101">
        <f t="shared" si="44"/>
        <v>4818.4337209152336</v>
      </c>
      <c r="W42" s="101">
        <f t="shared" si="44"/>
        <v>4031.9617386048039</v>
      </c>
      <c r="X42" s="101">
        <f t="shared" si="44"/>
        <v>6636.2974088831306</v>
      </c>
      <c r="Y42" s="101">
        <f t="shared" si="44"/>
        <v>5505.0367085228463</v>
      </c>
      <c r="Z42" s="101">
        <f t="shared" si="44"/>
        <v>3776.2714709504598</v>
      </c>
      <c r="AA42" s="101">
        <f t="shared" si="44"/>
        <v>6470.8865946392507</v>
      </c>
      <c r="AB42" s="101">
        <f t="shared" si="44"/>
        <v>7524.808211203117</v>
      </c>
      <c r="AC42" s="101">
        <f t="shared" si="44"/>
        <v>8728.3466807402601</v>
      </c>
      <c r="AD42" s="101">
        <f t="shared" si="43"/>
        <v>69198.47651671691</v>
      </c>
      <c r="AE42" s="101">
        <f t="shared" ref="AE42:AP42" si="45">+AE14-AE17</f>
        <v>6031.566449623585</v>
      </c>
      <c r="AF42" s="101">
        <f t="shared" si="45"/>
        <v>5162.1314819688896</v>
      </c>
      <c r="AG42" s="101">
        <f t="shared" si="45"/>
        <v>6181.8951000583838</v>
      </c>
      <c r="AH42" s="101">
        <f t="shared" si="45"/>
        <v>6523.9656543163719</v>
      </c>
      <c r="AI42" s="101">
        <f t="shared" si="45"/>
        <v>4858.8043141937578</v>
      </c>
      <c r="AJ42" s="101">
        <f t="shared" si="45"/>
        <v>6557.4179352519586</v>
      </c>
      <c r="AK42" s="101">
        <f t="shared" si="45"/>
        <v>5756.1468629368701</v>
      </c>
      <c r="AL42" s="101">
        <f t="shared" si="45"/>
        <v>4158.5946769000302</v>
      </c>
      <c r="AM42" s="101">
        <f t="shared" si="45"/>
        <v>5507.7043022051976</v>
      </c>
      <c r="AN42" s="101">
        <f t="shared" si="45"/>
        <v>5909.4855206386665</v>
      </c>
      <c r="AO42" s="101">
        <f t="shared" si="45"/>
        <v>6956.6567209336381</v>
      </c>
      <c r="AP42" s="101">
        <f t="shared" si="45"/>
        <v>8143.4956771222405</v>
      </c>
      <c r="AQ42" s="101">
        <f t="shared" si="43"/>
        <v>71747.864696149583</v>
      </c>
      <c r="AR42" s="101">
        <f t="shared" ref="AR42:BC42" si="46">+AR14-AR17</f>
        <v>6544.8789999999999</v>
      </c>
      <c r="AS42" s="101">
        <f t="shared" si="46"/>
        <v>5770.3319999999994</v>
      </c>
      <c r="AT42" s="101">
        <f t="shared" si="46"/>
        <v>8251.2489999999998</v>
      </c>
      <c r="AU42" s="101">
        <f t="shared" si="46"/>
        <v>4928.5209999999997</v>
      </c>
      <c r="AV42" s="101">
        <f t="shared" si="46"/>
        <v>6339.3340000000007</v>
      </c>
      <c r="AW42" s="101">
        <f t="shared" si="46"/>
        <v>6689.192</v>
      </c>
      <c r="AX42" s="101">
        <f t="shared" si="46"/>
        <v>7512.3050000000012</v>
      </c>
      <c r="AY42" s="101">
        <f t="shared" si="46"/>
        <v>5871.8109999999997</v>
      </c>
      <c r="AZ42" s="101">
        <f t="shared" si="46"/>
        <v>6751.6689999999999</v>
      </c>
      <c r="BA42" s="101">
        <f t="shared" si="46"/>
        <v>6712.6930000000002</v>
      </c>
      <c r="BB42" s="101">
        <f t="shared" si="46"/>
        <v>8442.5579999999991</v>
      </c>
      <c r="BC42" s="101">
        <f t="shared" si="46"/>
        <v>12032.546</v>
      </c>
      <c r="BD42" s="101">
        <f t="shared" si="43"/>
        <v>85847.088999999993</v>
      </c>
      <c r="BE42" s="101">
        <f t="shared" si="43"/>
        <v>6772.628999999999</v>
      </c>
      <c r="BF42" s="101">
        <f t="shared" si="43"/>
        <v>8799.978000000001</v>
      </c>
      <c r="BG42" s="101">
        <f t="shared" si="43"/>
        <v>7142.152</v>
      </c>
      <c r="BH42" s="101">
        <f t="shared" si="43"/>
        <v>6735.1859999999997</v>
      </c>
      <c r="BI42" s="101">
        <f t="shared" si="43"/>
        <v>7295.2379999999994</v>
      </c>
      <c r="BJ42" s="101">
        <f t="shared" si="43"/>
        <v>7841.06</v>
      </c>
      <c r="BK42" s="101">
        <f t="shared" si="43"/>
        <v>6490.4570000000003</v>
      </c>
      <c r="BL42" s="101">
        <f t="shared" si="43"/>
        <v>8921.3040000000001</v>
      </c>
      <c r="BM42" s="101">
        <f t="shared" si="43"/>
        <v>6785.4409999999989</v>
      </c>
      <c r="BN42" s="101">
        <f t="shared" si="43"/>
        <v>8100.232</v>
      </c>
      <c r="BO42" s="101">
        <f t="shared" si="43"/>
        <v>10219.611000000001</v>
      </c>
      <c r="BP42" s="101">
        <f t="shared" si="43"/>
        <v>8501.7420000000002</v>
      </c>
      <c r="BQ42" s="101">
        <f t="shared" ref="BQ42:CD42" si="47">+BQ14-BQ17</f>
        <v>93605.03</v>
      </c>
      <c r="BR42" s="101">
        <f t="shared" ref="BR42:CC42" si="48">+BR14-BR17</f>
        <v>8343.025999999998</v>
      </c>
      <c r="BS42" s="101">
        <f t="shared" si="48"/>
        <v>9403.6800000000021</v>
      </c>
      <c r="BT42" s="101">
        <f t="shared" si="48"/>
        <v>7662.0069999999996</v>
      </c>
      <c r="BU42" s="101">
        <f t="shared" si="48"/>
        <v>7178.9489999999996</v>
      </c>
      <c r="BV42" s="101">
        <f t="shared" si="48"/>
        <v>8337.491</v>
      </c>
      <c r="BW42" s="101">
        <f t="shared" si="48"/>
        <v>8144.1136000000006</v>
      </c>
      <c r="BX42" s="101">
        <f t="shared" si="48"/>
        <v>8862.3069999999971</v>
      </c>
      <c r="BY42" s="101">
        <f t="shared" si="48"/>
        <v>7143.9290000000001</v>
      </c>
      <c r="BZ42" s="101">
        <f t="shared" si="48"/>
        <v>7744.0469999999968</v>
      </c>
      <c r="CA42" s="101">
        <f t="shared" si="48"/>
        <v>8694.4519999999993</v>
      </c>
      <c r="CB42" s="101">
        <f t="shared" si="48"/>
        <v>10005.847</v>
      </c>
      <c r="CC42" s="101">
        <f t="shared" si="48"/>
        <v>14128.219499999997</v>
      </c>
      <c r="CD42" s="101">
        <f t="shared" si="47"/>
        <v>105648.0681</v>
      </c>
    </row>
    <row r="43" spans="2:82">
      <c r="B43" s="27" t="s">
        <v>79</v>
      </c>
      <c r="C43" s="20" t="s">
        <v>719</v>
      </c>
      <c r="D43" s="16" t="s">
        <v>16</v>
      </c>
      <c r="E43" s="101">
        <f t="shared" ref="E43:P43" si="49">+E26+E17</f>
        <v>1037.5996920099999</v>
      </c>
      <c r="F43" s="101">
        <f t="shared" si="49"/>
        <v>566.09928000000002</v>
      </c>
      <c r="G43" s="101">
        <f t="shared" si="49"/>
        <v>1132</v>
      </c>
      <c r="H43" s="101">
        <f t="shared" si="49"/>
        <v>861.9</v>
      </c>
      <c r="I43" s="101">
        <f t="shared" si="49"/>
        <v>994.4</v>
      </c>
      <c r="J43" s="101">
        <f t="shared" si="49"/>
        <v>483.80000000000007</v>
      </c>
      <c r="K43" s="101">
        <f t="shared" si="49"/>
        <v>1175.0999999999999</v>
      </c>
      <c r="L43" s="101">
        <f t="shared" si="49"/>
        <v>783</v>
      </c>
      <c r="M43" s="101">
        <f t="shared" si="49"/>
        <v>251</v>
      </c>
      <c r="N43" s="101">
        <f t="shared" si="49"/>
        <v>1219</v>
      </c>
      <c r="O43" s="101">
        <f t="shared" si="49"/>
        <v>1021.9</v>
      </c>
      <c r="P43" s="101">
        <f t="shared" si="49"/>
        <v>1674.9</v>
      </c>
      <c r="Q43" s="101">
        <f t="shared" ref="Q43:BP43" si="50">+Q26+Q17</f>
        <v>11200.698972009999</v>
      </c>
      <c r="R43" s="101">
        <f t="shared" ref="R43:AC43" si="51">+R26+R17</f>
        <v>1205.4996920100002</v>
      </c>
      <c r="S43" s="101">
        <f t="shared" si="51"/>
        <v>639.59969201000001</v>
      </c>
      <c r="T43" s="101">
        <f t="shared" si="51"/>
        <v>827.99969200999999</v>
      </c>
      <c r="U43" s="101">
        <f t="shared" si="51"/>
        <v>820.4996920100001</v>
      </c>
      <c r="V43" s="101">
        <f t="shared" si="51"/>
        <v>855.39969200999997</v>
      </c>
      <c r="W43" s="101">
        <f t="shared" si="51"/>
        <v>758.89969200999997</v>
      </c>
      <c r="X43" s="101">
        <f t="shared" si="51"/>
        <v>527.19969201000004</v>
      </c>
      <c r="Y43" s="101">
        <f t="shared" si="51"/>
        <v>444.29969201</v>
      </c>
      <c r="Z43" s="101">
        <f t="shared" si="51"/>
        <v>314.7</v>
      </c>
      <c r="AA43" s="101">
        <f t="shared" si="51"/>
        <v>591.79999999999995</v>
      </c>
      <c r="AB43" s="101">
        <f t="shared" si="51"/>
        <v>861.1</v>
      </c>
      <c r="AC43" s="101">
        <f t="shared" si="51"/>
        <v>3736.4999999999995</v>
      </c>
      <c r="AD43" s="101">
        <f t="shared" si="50"/>
        <v>11583.497536080002</v>
      </c>
      <c r="AE43" s="101">
        <f t="shared" ref="AE43:AP43" si="52">+AE26+AE17</f>
        <v>720.59969201000001</v>
      </c>
      <c r="AF43" s="101">
        <f t="shared" si="52"/>
        <v>1136.9996920100002</v>
      </c>
      <c r="AG43" s="101">
        <f t="shared" si="52"/>
        <v>1000.49969201</v>
      </c>
      <c r="AH43" s="101">
        <f t="shared" si="52"/>
        <v>871.69969201000004</v>
      </c>
      <c r="AI43" s="101">
        <f t="shared" si="52"/>
        <v>857.19969200999992</v>
      </c>
      <c r="AJ43" s="101">
        <f t="shared" si="52"/>
        <v>1821.0996920100004</v>
      </c>
      <c r="AK43" s="101">
        <f t="shared" si="52"/>
        <v>1286.3996920099999</v>
      </c>
      <c r="AL43" s="101">
        <f t="shared" si="52"/>
        <v>926.29969201000017</v>
      </c>
      <c r="AM43" s="101">
        <f t="shared" si="52"/>
        <v>612.29969200999994</v>
      </c>
      <c r="AN43" s="101">
        <f t="shared" si="52"/>
        <v>527.99969200999999</v>
      </c>
      <c r="AO43" s="101">
        <f t="shared" si="52"/>
        <v>738.59969201000001</v>
      </c>
      <c r="AP43" s="101">
        <f t="shared" si="52"/>
        <v>5153.8</v>
      </c>
      <c r="AQ43" s="101">
        <f t="shared" si="50"/>
        <v>15653.496612110002</v>
      </c>
      <c r="AR43" s="101">
        <f t="shared" ref="AR43:BC43" si="53">+AR26+AR17</f>
        <v>1868.7</v>
      </c>
      <c r="AS43" s="101">
        <f t="shared" si="53"/>
        <v>1527.2</v>
      </c>
      <c r="AT43" s="101">
        <f t="shared" si="53"/>
        <v>1490</v>
      </c>
      <c r="AU43" s="101">
        <f t="shared" si="53"/>
        <v>1422.6</v>
      </c>
      <c r="AV43" s="101">
        <f t="shared" si="53"/>
        <v>1078.9000000000001</v>
      </c>
      <c r="AW43" s="101">
        <f t="shared" si="53"/>
        <v>1717.3</v>
      </c>
      <c r="AX43" s="101">
        <f t="shared" si="53"/>
        <v>1214.4000000000003</v>
      </c>
      <c r="AY43" s="101">
        <f t="shared" si="53"/>
        <v>2492.5</v>
      </c>
      <c r="AZ43" s="101">
        <f t="shared" si="53"/>
        <v>2152.5</v>
      </c>
      <c r="BA43" s="101">
        <f t="shared" si="53"/>
        <v>1557.9</v>
      </c>
      <c r="BB43" s="101">
        <f t="shared" si="53"/>
        <v>2413.0999999999995</v>
      </c>
      <c r="BC43" s="101">
        <f t="shared" si="53"/>
        <v>3711.2</v>
      </c>
      <c r="BD43" s="101">
        <f t="shared" si="50"/>
        <v>22646.3</v>
      </c>
      <c r="BE43" s="101">
        <f t="shared" si="50"/>
        <v>1378.5000000000002</v>
      </c>
      <c r="BF43" s="101">
        <f t="shared" si="50"/>
        <v>1264.9999999999998</v>
      </c>
      <c r="BG43" s="101">
        <f t="shared" si="50"/>
        <v>1653.2</v>
      </c>
      <c r="BH43" s="101">
        <f t="shared" si="50"/>
        <v>1757.2999999999997</v>
      </c>
      <c r="BI43" s="101">
        <f t="shared" si="50"/>
        <v>1382.9</v>
      </c>
      <c r="BJ43" s="101">
        <f t="shared" si="50"/>
        <v>2456.6</v>
      </c>
      <c r="BK43" s="101">
        <f t="shared" si="50"/>
        <v>1417.5</v>
      </c>
      <c r="BL43" s="101">
        <f t="shared" si="50"/>
        <v>1699.1</v>
      </c>
      <c r="BM43" s="101">
        <f t="shared" si="50"/>
        <v>2038.6</v>
      </c>
      <c r="BN43" s="101">
        <f t="shared" si="50"/>
        <v>2412</v>
      </c>
      <c r="BO43" s="101">
        <f t="shared" si="50"/>
        <v>1024.4000000000001</v>
      </c>
      <c r="BP43" s="101">
        <f t="shared" si="50"/>
        <v>2459.6</v>
      </c>
      <c r="BQ43" s="101">
        <f t="shared" ref="BQ43:CD43" si="54">+BQ26+BQ17</f>
        <v>20944.7</v>
      </c>
      <c r="BR43" s="101">
        <f t="shared" ref="BR43:CC43" si="55">+BR26+BR17</f>
        <v>1810.6</v>
      </c>
      <c r="BS43" s="101">
        <f t="shared" si="55"/>
        <v>948.7</v>
      </c>
      <c r="BT43" s="101">
        <f t="shared" si="55"/>
        <v>1483.3</v>
      </c>
      <c r="BU43" s="101">
        <f t="shared" si="55"/>
        <v>1514.2</v>
      </c>
      <c r="BV43" s="101">
        <f t="shared" si="55"/>
        <v>1459.6</v>
      </c>
      <c r="BW43" s="101">
        <f t="shared" si="55"/>
        <v>1774.8</v>
      </c>
      <c r="BX43" s="101">
        <f t="shared" si="55"/>
        <v>1127.5999999999997</v>
      </c>
      <c r="BY43" s="101">
        <f t="shared" si="55"/>
        <v>1353.1</v>
      </c>
      <c r="BZ43" s="101">
        <f t="shared" si="55"/>
        <v>1116.9000000000001</v>
      </c>
      <c r="CA43" s="101">
        <f t="shared" si="55"/>
        <v>972.9</v>
      </c>
      <c r="CB43" s="101">
        <f t="shared" si="55"/>
        <v>1596.9</v>
      </c>
      <c r="CC43" s="101">
        <f t="shared" si="55"/>
        <v>2445.1999999999998</v>
      </c>
      <c r="CD43" s="101">
        <f t="shared" si="54"/>
        <v>17603.8</v>
      </c>
    </row>
    <row r="44" spans="2:82">
      <c r="B44" s="27" t="s">
        <v>80</v>
      </c>
      <c r="C44" s="20" t="s">
        <v>81</v>
      </c>
      <c r="D44" s="16" t="s">
        <v>16</v>
      </c>
      <c r="E44" s="101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  <c r="BF44" s="101"/>
      <c r="BG44" s="101"/>
      <c r="BH44" s="101"/>
      <c r="BI44" s="101"/>
      <c r="BJ44" s="101"/>
      <c r="BK44" s="101"/>
      <c r="BL44" s="101"/>
      <c r="BM44" s="101"/>
      <c r="BN44" s="101"/>
      <c r="BO44" s="101"/>
      <c r="BP44" s="101"/>
      <c r="BQ44" s="101"/>
      <c r="BR44" s="101"/>
      <c r="BS44" s="101"/>
      <c r="BT44" s="101"/>
      <c r="BU44" s="101"/>
      <c r="BV44" s="101"/>
      <c r="BW44" s="101"/>
      <c r="BX44" s="101"/>
      <c r="BY44" s="101"/>
      <c r="BZ44" s="101"/>
      <c r="CA44" s="101"/>
      <c r="CB44" s="101"/>
      <c r="CC44" s="101"/>
      <c r="CD44" s="101"/>
    </row>
    <row r="45" spans="2:82">
      <c r="B45" s="27" t="s">
        <v>82</v>
      </c>
      <c r="C45" s="20" t="s">
        <v>83</v>
      </c>
      <c r="D45" s="16" t="s">
        <v>16</v>
      </c>
      <c r="E45" s="101">
        <f t="shared" ref="E45:P45" si="56">+E32+E18</f>
        <v>1501.9703415099989</v>
      </c>
      <c r="F45" s="101">
        <f t="shared" si="56"/>
        <v>-2909.0859131200023</v>
      </c>
      <c r="G45" s="101">
        <f t="shared" si="56"/>
        <v>2485.9186490999987</v>
      </c>
      <c r="H45" s="101">
        <f t="shared" si="56"/>
        <v>442.19024807000056</v>
      </c>
      <c r="I45" s="101">
        <f t="shared" si="56"/>
        <v>2560.2880625199996</v>
      </c>
      <c r="J45" s="101">
        <f t="shared" si="56"/>
        <v>-260.77906309999935</v>
      </c>
      <c r="K45" s="101">
        <f t="shared" si="56"/>
        <v>-3343.1703859899999</v>
      </c>
      <c r="L45" s="101">
        <f t="shared" si="56"/>
        <v>-513.67593406991841</v>
      </c>
      <c r="M45" s="101">
        <f t="shared" si="56"/>
        <v>1016.2148663800003</v>
      </c>
      <c r="N45" s="101">
        <f t="shared" si="56"/>
        <v>-3265.6056325899995</v>
      </c>
      <c r="O45" s="101">
        <f t="shared" si="56"/>
        <v>-2541.0467265500019</v>
      </c>
      <c r="P45" s="101">
        <f t="shared" si="56"/>
        <v>960.24583949000021</v>
      </c>
      <c r="Q45" s="101">
        <f t="shared" ref="Q45:BP45" si="57">+Q32+Q18</f>
        <v>-3866.5358713099058</v>
      </c>
      <c r="R45" s="101">
        <f t="shared" ref="R45:AC45" si="58">+R32+R18</f>
        <v>-1023.3621920100018</v>
      </c>
      <c r="S45" s="101">
        <f t="shared" si="58"/>
        <v>939.07800798999961</v>
      </c>
      <c r="T45" s="101">
        <f t="shared" si="58"/>
        <v>5170.3345079899982</v>
      </c>
      <c r="U45" s="101">
        <f t="shared" si="58"/>
        <v>-1572.1897920099998</v>
      </c>
      <c r="V45" s="101">
        <f t="shared" si="58"/>
        <v>1436.9395079899996</v>
      </c>
      <c r="W45" s="101">
        <f t="shared" si="58"/>
        <v>3391.4210079900004</v>
      </c>
      <c r="X45" s="101">
        <f t="shared" si="58"/>
        <v>103.67070799000021</v>
      </c>
      <c r="Y45" s="101">
        <f t="shared" si="58"/>
        <v>597.71780798999998</v>
      </c>
      <c r="Z45" s="101">
        <f t="shared" si="58"/>
        <v>2161.9417000000008</v>
      </c>
      <c r="AA45" s="101">
        <f t="shared" si="58"/>
        <v>52.377699999998867</v>
      </c>
      <c r="AB45" s="101">
        <f t="shared" si="58"/>
        <v>-1633.4964000000004</v>
      </c>
      <c r="AC45" s="101">
        <f t="shared" si="58"/>
        <v>-3984.4641000000001</v>
      </c>
      <c r="AD45" s="101">
        <f t="shared" si="57"/>
        <v>5639.9684639199895</v>
      </c>
      <c r="AE45" s="101">
        <f t="shared" ref="AE45:AP45" si="59">+AE32+AE18</f>
        <v>641.30480798999974</v>
      </c>
      <c r="AF45" s="101">
        <f t="shared" si="59"/>
        <v>3681.649507990001</v>
      </c>
      <c r="AG45" s="101">
        <f t="shared" si="59"/>
        <v>-335.61559200999955</v>
      </c>
      <c r="AH45" s="101">
        <f t="shared" si="59"/>
        <v>-899.00579201000119</v>
      </c>
      <c r="AI45" s="101">
        <f t="shared" si="59"/>
        <v>500.50870799000057</v>
      </c>
      <c r="AJ45" s="101">
        <f t="shared" si="59"/>
        <v>-2119.6546920099986</v>
      </c>
      <c r="AK45" s="101">
        <f t="shared" si="59"/>
        <v>-301.37039201000027</v>
      </c>
      <c r="AL45" s="101">
        <f t="shared" si="59"/>
        <v>1758.246107989999</v>
      </c>
      <c r="AM45" s="101">
        <f t="shared" si="59"/>
        <v>781.35900798999933</v>
      </c>
      <c r="AN45" s="101">
        <f t="shared" si="59"/>
        <v>877.72950799000034</v>
      </c>
      <c r="AO45" s="101">
        <f t="shared" si="59"/>
        <v>64.490907989999982</v>
      </c>
      <c r="AP45" s="101">
        <f t="shared" si="59"/>
        <v>-4197.4539999999997</v>
      </c>
      <c r="AQ45" s="101">
        <f t="shared" si="57"/>
        <v>452.18838789000347</v>
      </c>
      <c r="AR45" s="101">
        <f t="shared" ref="AR45:BC45" si="60">+AR32+AR18</f>
        <v>571.31939999999952</v>
      </c>
      <c r="AS45" s="101">
        <f t="shared" si="60"/>
        <v>4272.0093000000024</v>
      </c>
      <c r="AT45" s="101">
        <f t="shared" si="60"/>
        <v>-1129.2284000000002</v>
      </c>
      <c r="AU45" s="101">
        <f t="shared" si="60"/>
        <v>2306.2994999999992</v>
      </c>
      <c r="AV45" s="101">
        <f t="shared" si="60"/>
        <v>1202.6822000000004</v>
      </c>
      <c r="AW45" s="101">
        <f t="shared" si="60"/>
        <v>1078.7065999999991</v>
      </c>
      <c r="AX45" s="101">
        <f t="shared" si="60"/>
        <v>303.02259999999899</v>
      </c>
      <c r="AY45" s="101">
        <f t="shared" si="60"/>
        <v>379.75809999999962</v>
      </c>
      <c r="AZ45" s="101">
        <f t="shared" si="60"/>
        <v>-243.79530000000096</v>
      </c>
      <c r="BA45" s="101">
        <f t="shared" si="60"/>
        <v>305.57539999999892</v>
      </c>
      <c r="BB45" s="101">
        <f t="shared" si="60"/>
        <v>-1737.7984999999992</v>
      </c>
      <c r="BC45" s="101">
        <f t="shared" si="60"/>
        <v>-5310.5743000000002</v>
      </c>
      <c r="BD45" s="101">
        <f t="shared" si="57"/>
        <v>1997.975999999996</v>
      </c>
      <c r="BE45" s="101">
        <f t="shared" si="57"/>
        <v>2868.2265000000025</v>
      </c>
      <c r="BF45" s="101">
        <f t="shared" si="57"/>
        <v>4135.4918000000007</v>
      </c>
      <c r="BG45" s="101">
        <f t="shared" si="57"/>
        <v>1631.1278999999981</v>
      </c>
      <c r="BH45" s="101">
        <f t="shared" si="57"/>
        <v>1047.8019000000036</v>
      </c>
      <c r="BI45" s="101">
        <f t="shared" si="57"/>
        <v>1890.8621000000044</v>
      </c>
      <c r="BJ45" s="101">
        <f t="shared" si="57"/>
        <v>85.967199999999821</v>
      </c>
      <c r="BK45" s="101">
        <f t="shared" si="57"/>
        <v>2284.1812000000009</v>
      </c>
      <c r="BL45" s="101">
        <f t="shared" si="57"/>
        <v>-427.78400000000113</v>
      </c>
      <c r="BM45" s="101">
        <f t="shared" si="57"/>
        <v>977.50840000000153</v>
      </c>
      <c r="BN45" s="101">
        <f t="shared" si="57"/>
        <v>50.794799999998531</v>
      </c>
      <c r="BO45" s="101">
        <f t="shared" si="57"/>
        <v>-1437.2863999999997</v>
      </c>
      <c r="BP45" s="101">
        <f t="shared" si="57"/>
        <v>772.21169999999938</v>
      </c>
      <c r="BQ45" s="101">
        <f t="shared" ref="BQ45:CD45" si="61">+BQ32+BQ18</f>
        <v>13879.102982770011</v>
      </c>
      <c r="BR45" s="101">
        <f t="shared" ref="BR45:CC45" si="62">+BR32+BR18</f>
        <v>1390.8740000000009</v>
      </c>
      <c r="BS45" s="101">
        <f t="shared" si="62"/>
        <v>4509.9199999999955</v>
      </c>
      <c r="BT45" s="101">
        <f t="shared" si="62"/>
        <v>2542.4950000000026</v>
      </c>
      <c r="BU45" s="101">
        <f t="shared" si="62"/>
        <v>1816.7500000000005</v>
      </c>
      <c r="BV45" s="101">
        <f t="shared" si="62"/>
        <v>2292.7090000000003</v>
      </c>
      <c r="BW45" s="101">
        <f t="shared" si="62"/>
        <v>2306.5364000000004</v>
      </c>
      <c r="BX45" s="101">
        <f t="shared" si="62"/>
        <v>2048.093000000003</v>
      </c>
      <c r="BY45" s="101">
        <f t="shared" si="62"/>
        <v>3001.8710000000001</v>
      </c>
      <c r="BZ45" s="101">
        <f t="shared" si="62"/>
        <v>5280.953000000005</v>
      </c>
      <c r="CA45" s="101">
        <f t="shared" si="62"/>
        <v>2410.4480000000008</v>
      </c>
      <c r="CB45" s="101">
        <f t="shared" si="62"/>
        <v>-38.140999999999167</v>
      </c>
      <c r="CC45" s="101">
        <f t="shared" si="62"/>
        <v>-579.81949999999597</v>
      </c>
      <c r="CD45" s="101">
        <f t="shared" si="61"/>
        <v>26982.688899999976</v>
      </c>
    </row>
    <row r="46" spans="2:82">
      <c r="B46" s="17" t="s">
        <v>84</v>
      </c>
      <c r="C46" s="29" t="s">
        <v>85</v>
      </c>
      <c r="D46" s="18" t="s">
        <v>16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1"/>
      <c r="BJ46" s="101"/>
      <c r="BK46" s="101"/>
      <c r="BL46" s="101"/>
      <c r="BM46" s="101"/>
      <c r="BN46" s="101"/>
      <c r="BO46" s="101"/>
      <c r="BP46" s="101"/>
      <c r="BQ46" s="101"/>
      <c r="BR46" s="101"/>
      <c r="BS46" s="101"/>
      <c r="BT46" s="101"/>
      <c r="BU46" s="101"/>
      <c r="BV46" s="101"/>
      <c r="BW46" s="101"/>
      <c r="BX46" s="101"/>
      <c r="BY46" s="101"/>
      <c r="BZ46" s="101"/>
      <c r="CA46" s="101"/>
      <c r="CB46" s="101"/>
      <c r="CC46" s="101"/>
      <c r="CD46" s="101"/>
    </row>
  </sheetData>
  <mergeCells count="6">
    <mergeCell ref="CD6:CD7"/>
    <mergeCell ref="B8:D8"/>
    <mergeCell ref="B5:C6"/>
    <mergeCell ref="Q6:Q7"/>
    <mergeCell ref="AD6:AD7"/>
    <mergeCell ref="BD6:BD7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  <ignoredErrors>
    <ignoredError sqref="B10:B22 B26:B31 B34:B3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D46"/>
  <sheetViews>
    <sheetView showGridLines="0" topLeftCell="B1" zoomScale="130" zoomScaleNormal="130" workbookViewId="0">
      <pane xSplit="3" ySplit="8" topLeftCell="CC41" activePane="bottomRight" state="frozen"/>
      <selection activeCell="B1" sqref="B1"/>
      <selection pane="topRight" activeCell="E1" sqref="E1"/>
      <selection pane="bottomLeft" activeCell="B9" sqref="B9"/>
      <selection pane="bottomRight" activeCell="CD1" sqref="CD1:CD1048576"/>
    </sheetView>
  </sheetViews>
  <sheetFormatPr baseColWidth="10" defaultRowHeight="15"/>
  <cols>
    <col min="2" max="2" width="4.7109375" customWidth="1"/>
    <col min="3" max="3" width="71.85546875" customWidth="1"/>
    <col min="4" max="4" width="1.7109375" customWidth="1"/>
    <col min="5" max="29" width="11.42578125" customWidth="1"/>
    <col min="31" max="42" width="11"/>
    <col min="44" max="55" width="11"/>
    <col min="57" max="68" width="11"/>
    <col min="70" max="81" width="11"/>
  </cols>
  <sheetData>
    <row r="1" spans="2:82">
      <c r="B1" s="7" t="s">
        <v>88</v>
      </c>
    </row>
    <row r="2" spans="2:82" ht="15.75">
      <c r="B2" s="35" t="s">
        <v>86</v>
      </c>
      <c r="C2" s="36"/>
      <c r="D2" s="19"/>
      <c r="E2" s="158" t="s">
        <v>712</v>
      </c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</row>
    <row r="3" spans="2:82" ht="15.75">
      <c r="B3" s="35" t="s">
        <v>91</v>
      </c>
      <c r="C3" s="37"/>
      <c r="D3" s="16"/>
      <c r="E3" s="158" t="s">
        <v>87</v>
      </c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</row>
    <row r="4" spans="2:82" ht="15" customHeight="1">
      <c r="B4" s="13"/>
      <c r="C4" s="14"/>
      <c r="D4" s="15"/>
      <c r="E4" s="159" t="s">
        <v>711</v>
      </c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</row>
    <row r="5" spans="2:82" ht="15" customHeight="1">
      <c r="B5" s="192" t="s">
        <v>92</v>
      </c>
      <c r="C5" s="193"/>
      <c r="D5" s="16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60"/>
      <c r="AH5" s="160"/>
      <c r="AI5" s="160"/>
      <c r="AJ5" s="160"/>
      <c r="AK5" s="160"/>
      <c r="AL5" s="160"/>
      <c r="AM5" s="160"/>
      <c r="AN5" s="160"/>
      <c r="AO5" s="160"/>
      <c r="AP5" s="160"/>
      <c r="AQ5" s="160"/>
      <c r="AR5" s="160"/>
      <c r="AS5" s="160"/>
      <c r="AT5" s="160"/>
      <c r="AU5" s="160"/>
      <c r="AV5" s="160"/>
      <c r="AW5" s="160"/>
      <c r="AX5" s="160"/>
      <c r="AY5" s="160"/>
      <c r="AZ5" s="160"/>
      <c r="BA5" s="160"/>
      <c r="BB5" s="160"/>
      <c r="BC5" s="160"/>
      <c r="BD5" s="160"/>
      <c r="BE5" s="160"/>
      <c r="BF5" s="160"/>
      <c r="BG5" s="160"/>
      <c r="BH5" s="160"/>
      <c r="BI5" s="160"/>
      <c r="BJ5" s="160"/>
      <c r="BK5" s="160"/>
      <c r="BL5" s="160"/>
      <c r="BM5" s="160"/>
      <c r="BN5" s="160"/>
      <c r="BO5" s="160"/>
      <c r="BP5" s="160"/>
      <c r="BQ5" s="160"/>
      <c r="BR5" s="160"/>
      <c r="BS5" s="160"/>
      <c r="BT5" s="160"/>
      <c r="BU5" s="160"/>
      <c r="BV5" s="160"/>
      <c r="BW5" s="160"/>
      <c r="BX5" s="160"/>
      <c r="BY5" s="160"/>
      <c r="BZ5" s="160"/>
      <c r="CA5" s="160"/>
      <c r="CB5" s="160"/>
      <c r="CC5" s="160"/>
      <c r="CD5" s="160"/>
    </row>
    <row r="6" spans="2:82" ht="15.75">
      <c r="B6" s="192"/>
      <c r="C6" s="193"/>
      <c r="D6" s="16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1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70"/>
      <c r="AD6" s="170"/>
      <c r="AE6" s="170"/>
      <c r="AF6" s="170"/>
      <c r="AG6" s="170"/>
      <c r="AH6" s="170"/>
      <c r="AI6" s="170"/>
      <c r="AJ6" s="170"/>
      <c r="AK6" s="170"/>
      <c r="AL6" s="170"/>
      <c r="AM6" s="170"/>
      <c r="AN6" s="170"/>
      <c r="AO6" s="170"/>
      <c r="AP6" s="160"/>
      <c r="AQ6" s="158"/>
      <c r="AR6" s="158"/>
      <c r="AS6" s="158"/>
      <c r="AT6" s="158"/>
      <c r="AU6" s="158"/>
      <c r="AV6" s="158"/>
      <c r="AW6" s="158"/>
      <c r="AX6" s="158"/>
      <c r="AY6" s="158"/>
      <c r="AZ6" s="158"/>
      <c r="BA6" s="158"/>
      <c r="BB6" s="158"/>
      <c r="BC6" s="158"/>
      <c r="BD6" s="161"/>
      <c r="BE6" s="161"/>
      <c r="BF6" s="161"/>
      <c r="BG6" s="161"/>
      <c r="BH6" s="161"/>
      <c r="BI6" s="161"/>
      <c r="BJ6" s="161"/>
      <c r="BK6" s="161"/>
      <c r="BL6" s="161"/>
      <c r="BM6" s="161"/>
      <c r="BN6" s="161"/>
      <c r="BO6" s="161"/>
      <c r="BP6" s="161"/>
      <c r="BQ6" s="161"/>
      <c r="BR6" s="161"/>
      <c r="BS6" s="161"/>
      <c r="BT6" s="161"/>
      <c r="BU6" s="161"/>
      <c r="BV6" s="161"/>
      <c r="BW6" s="161"/>
      <c r="BX6" s="161"/>
      <c r="BY6" s="161"/>
      <c r="BZ6" s="161"/>
      <c r="CA6" s="161"/>
      <c r="CB6" s="161"/>
      <c r="CC6" s="161"/>
      <c r="CD6" s="161"/>
    </row>
    <row r="7" spans="2:82">
      <c r="B7" s="38"/>
      <c r="C7" s="39"/>
      <c r="D7" s="16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87">
        <v>2018</v>
      </c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87">
        <v>2019</v>
      </c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187">
        <v>2020</v>
      </c>
      <c r="AR7" s="166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87">
        <v>2021</v>
      </c>
      <c r="BE7" s="166"/>
      <c r="BF7" s="166"/>
      <c r="BG7" s="166"/>
      <c r="BH7" s="166"/>
      <c r="BI7" s="166"/>
      <c r="BJ7" s="166"/>
      <c r="BK7" s="166"/>
      <c r="BL7" s="166"/>
      <c r="BM7" s="166"/>
      <c r="BN7" s="166"/>
      <c r="BO7" s="166"/>
      <c r="BP7" s="166"/>
      <c r="BQ7" s="187">
        <v>2022</v>
      </c>
      <c r="BR7" s="166"/>
      <c r="BS7" s="166"/>
      <c r="BT7" s="166"/>
      <c r="BU7" s="166"/>
      <c r="BV7" s="166"/>
      <c r="BW7" s="166"/>
      <c r="BX7" s="166"/>
      <c r="BY7" s="166"/>
      <c r="BZ7" s="166"/>
      <c r="CA7" s="166"/>
      <c r="CB7" s="166"/>
      <c r="CC7" s="166"/>
      <c r="CD7" s="187">
        <v>2023</v>
      </c>
    </row>
    <row r="8" spans="2:82">
      <c r="B8" s="17"/>
      <c r="C8" s="18"/>
      <c r="D8" s="18"/>
      <c r="E8" s="163">
        <v>43101</v>
      </c>
      <c r="F8" s="163">
        <v>43132</v>
      </c>
      <c r="G8" s="163">
        <v>43160</v>
      </c>
      <c r="H8" s="163">
        <v>43191</v>
      </c>
      <c r="I8" s="163">
        <v>43221</v>
      </c>
      <c r="J8" s="163">
        <v>43252</v>
      </c>
      <c r="K8" s="163">
        <v>43282</v>
      </c>
      <c r="L8" s="163">
        <v>43313</v>
      </c>
      <c r="M8" s="163">
        <v>43344</v>
      </c>
      <c r="N8" s="163">
        <v>43374</v>
      </c>
      <c r="O8" s="163">
        <v>43405</v>
      </c>
      <c r="P8" s="163">
        <v>43435</v>
      </c>
      <c r="Q8" s="188"/>
      <c r="R8" s="163">
        <v>43466</v>
      </c>
      <c r="S8" s="163">
        <v>43497</v>
      </c>
      <c r="T8" s="163">
        <v>43525</v>
      </c>
      <c r="U8" s="163">
        <v>43556</v>
      </c>
      <c r="V8" s="163">
        <v>43586</v>
      </c>
      <c r="W8" s="163">
        <v>43617</v>
      </c>
      <c r="X8" s="163">
        <v>43647</v>
      </c>
      <c r="Y8" s="163">
        <v>43678</v>
      </c>
      <c r="Z8" s="163">
        <v>43709</v>
      </c>
      <c r="AA8" s="163">
        <v>43739</v>
      </c>
      <c r="AB8" s="163">
        <v>43770</v>
      </c>
      <c r="AC8" s="163">
        <v>43800</v>
      </c>
      <c r="AD8" s="188"/>
      <c r="AE8" s="163">
        <v>43831</v>
      </c>
      <c r="AF8" s="163">
        <v>43862</v>
      </c>
      <c r="AG8" s="163">
        <v>43891</v>
      </c>
      <c r="AH8" s="163">
        <v>43922</v>
      </c>
      <c r="AI8" s="163">
        <v>43952</v>
      </c>
      <c r="AJ8" s="163">
        <v>43983</v>
      </c>
      <c r="AK8" s="163">
        <v>44013</v>
      </c>
      <c r="AL8" s="163">
        <v>44044</v>
      </c>
      <c r="AM8" s="163">
        <v>44075</v>
      </c>
      <c r="AN8" s="163">
        <v>44105</v>
      </c>
      <c r="AO8" s="163">
        <v>44136</v>
      </c>
      <c r="AP8" s="163">
        <v>44166</v>
      </c>
      <c r="AQ8" s="188"/>
      <c r="AR8" s="163">
        <v>44197</v>
      </c>
      <c r="AS8" s="163">
        <v>44228</v>
      </c>
      <c r="AT8" s="163">
        <v>44256</v>
      </c>
      <c r="AU8" s="163">
        <v>44287</v>
      </c>
      <c r="AV8" s="163">
        <v>44317</v>
      </c>
      <c r="AW8" s="163">
        <v>44348</v>
      </c>
      <c r="AX8" s="163">
        <v>44378</v>
      </c>
      <c r="AY8" s="163">
        <v>44409</v>
      </c>
      <c r="AZ8" s="163">
        <v>44440</v>
      </c>
      <c r="BA8" s="163">
        <v>44470</v>
      </c>
      <c r="BB8" s="163">
        <v>44501</v>
      </c>
      <c r="BC8" s="163">
        <v>44531</v>
      </c>
      <c r="BD8" s="188"/>
      <c r="BE8" s="163">
        <v>44562</v>
      </c>
      <c r="BF8" s="163">
        <v>44593</v>
      </c>
      <c r="BG8" s="163">
        <v>44621</v>
      </c>
      <c r="BH8" s="163">
        <v>44652</v>
      </c>
      <c r="BI8" s="163">
        <v>44682</v>
      </c>
      <c r="BJ8" s="163">
        <v>44713</v>
      </c>
      <c r="BK8" s="163">
        <v>44743</v>
      </c>
      <c r="BL8" s="163">
        <v>44774</v>
      </c>
      <c r="BM8" s="163">
        <v>44805</v>
      </c>
      <c r="BN8" s="163">
        <v>44835</v>
      </c>
      <c r="BO8" s="163">
        <v>44866</v>
      </c>
      <c r="BP8" s="163">
        <v>44896</v>
      </c>
      <c r="BQ8" s="188"/>
      <c r="BR8" s="163">
        <v>44927</v>
      </c>
      <c r="BS8" s="163">
        <v>44958</v>
      </c>
      <c r="BT8" s="163">
        <v>44986</v>
      </c>
      <c r="BU8" s="163">
        <v>45017</v>
      </c>
      <c r="BV8" s="163">
        <v>45047</v>
      </c>
      <c r="BW8" s="163">
        <v>45078</v>
      </c>
      <c r="BX8" s="163">
        <v>45108</v>
      </c>
      <c r="BY8" s="163">
        <v>45139</v>
      </c>
      <c r="BZ8" s="163">
        <v>45170</v>
      </c>
      <c r="CA8" s="163">
        <v>45200</v>
      </c>
      <c r="CB8" s="163">
        <v>45231</v>
      </c>
      <c r="CC8" s="163">
        <v>45261</v>
      </c>
      <c r="CD8" s="188"/>
    </row>
    <row r="9" spans="2:82">
      <c r="B9" s="40" t="s">
        <v>14</v>
      </c>
      <c r="C9" s="41" t="s">
        <v>93</v>
      </c>
      <c r="D9" s="42" t="s">
        <v>16</v>
      </c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</row>
    <row r="10" spans="2:82" s="132" customFormat="1">
      <c r="B10" s="25" t="s">
        <v>94</v>
      </c>
      <c r="C10" s="43" t="s">
        <v>95</v>
      </c>
      <c r="D10" s="137" t="s">
        <v>16</v>
      </c>
      <c r="E10" s="138">
        <f t="shared" ref="E10:P10" si="0">+E11+E12+E13+E14</f>
        <v>6573.8094809599997</v>
      </c>
      <c r="F10" s="138">
        <f t="shared" si="0"/>
        <v>5607.8811048399984</v>
      </c>
      <c r="G10" s="138">
        <f t="shared" si="0"/>
        <v>11190.699999999999</v>
      </c>
      <c r="H10" s="138">
        <f t="shared" si="0"/>
        <v>6358.9</v>
      </c>
      <c r="I10" s="138">
        <f t="shared" si="0"/>
        <v>6006.7999999999993</v>
      </c>
      <c r="J10" s="138">
        <f t="shared" si="0"/>
        <v>4892.6000000000004</v>
      </c>
      <c r="K10" s="138">
        <f t="shared" si="0"/>
        <v>4904.6316481200001</v>
      </c>
      <c r="L10" s="138">
        <f t="shared" si="0"/>
        <v>5007.7660881900811</v>
      </c>
      <c r="M10" s="138">
        <f t="shared" si="0"/>
        <v>4845.0267785900005</v>
      </c>
      <c r="N10" s="138">
        <f t="shared" si="0"/>
        <v>4987.3999999999996</v>
      </c>
      <c r="O10" s="138">
        <f t="shared" si="0"/>
        <v>5272.2999999999993</v>
      </c>
      <c r="P10" s="138">
        <f t="shared" si="0"/>
        <v>6844.0999999999995</v>
      </c>
      <c r="Q10" s="138">
        <f t="shared" ref="Q10" si="1">+Q11+Q12+Q13+Q14</f>
        <v>72491.915100700091</v>
      </c>
      <c r="R10" s="138">
        <f t="shared" ref="R10:AD10" si="2">+R11+R12+R13+R14</f>
        <v>5422.4999999999991</v>
      </c>
      <c r="S10" s="138">
        <f t="shared" si="2"/>
        <v>5476.4</v>
      </c>
      <c r="T10" s="138">
        <f t="shared" si="2"/>
        <v>10016.699999999999</v>
      </c>
      <c r="U10" s="138">
        <f t="shared" si="2"/>
        <v>6361.4000000000005</v>
      </c>
      <c r="V10" s="138">
        <f t="shared" si="2"/>
        <v>6771.3</v>
      </c>
      <c r="W10" s="138">
        <f t="shared" si="2"/>
        <v>7751.8</v>
      </c>
      <c r="X10" s="138">
        <f t="shared" si="2"/>
        <v>6709.2</v>
      </c>
      <c r="Y10" s="138">
        <f t="shared" si="2"/>
        <v>6220.2000000000007</v>
      </c>
      <c r="Z10" s="138">
        <f t="shared" si="2"/>
        <v>6048.4000000000005</v>
      </c>
      <c r="AA10" s="138">
        <f t="shared" si="2"/>
        <v>6714.2</v>
      </c>
      <c r="AB10" s="138">
        <f t="shared" si="2"/>
        <v>6413</v>
      </c>
      <c r="AC10" s="138">
        <f t="shared" si="2"/>
        <v>7960.4</v>
      </c>
      <c r="AD10" s="138">
        <f t="shared" si="2"/>
        <v>81865.499999999985</v>
      </c>
      <c r="AE10" s="138">
        <f t="shared" ref="AE10:CD10" si="3">+AE11+AE12+AE13+AE14</f>
        <v>6795.9</v>
      </c>
      <c r="AF10" s="138">
        <f t="shared" si="3"/>
        <v>9593.2000000000007</v>
      </c>
      <c r="AG10" s="138">
        <f t="shared" si="3"/>
        <v>6539.9000000000005</v>
      </c>
      <c r="AH10" s="138">
        <f t="shared" si="3"/>
        <v>6129.5999999999995</v>
      </c>
      <c r="AI10" s="138">
        <f t="shared" si="3"/>
        <v>5878.5</v>
      </c>
      <c r="AJ10" s="138">
        <f t="shared" si="3"/>
        <v>5756.0000000000009</v>
      </c>
      <c r="AK10" s="138">
        <f t="shared" si="3"/>
        <v>6105.3</v>
      </c>
      <c r="AL10" s="138">
        <f t="shared" si="3"/>
        <v>6471.2</v>
      </c>
      <c r="AM10" s="138">
        <f t="shared" si="3"/>
        <v>6567.0999999999995</v>
      </c>
      <c r="AN10" s="138">
        <f t="shared" si="3"/>
        <v>6996.2000000000007</v>
      </c>
      <c r="AO10" s="138">
        <f t="shared" si="3"/>
        <v>7445.4</v>
      </c>
      <c r="AP10" s="138">
        <f t="shared" si="3"/>
        <v>8541.4000000000015</v>
      </c>
      <c r="AQ10" s="138">
        <f t="shared" si="3"/>
        <v>82819.7</v>
      </c>
      <c r="AR10" s="138">
        <f t="shared" si="3"/>
        <v>8330.2999999999993</v>
      </c>
      <c r="AS10" s="138">
        <f t="shared" si="3"/>
        <v>11204.400000000001</v>
      </c>
      <c r="AT10" s="138">
        <f t="shared" si="3"/>
        <v>8193.4</v>
      </c>
      <c r="AU10" s="138">
        <f t="shared" si="3"/>
        <v>8270.5999999999985</v>
      </c>
      <c r="AV10" s="138">
        <f t="shared" si="3"/>
        <v>8174.7000000000007</v>
      </c>
      <c r="AW10" s="138">
        <f t="shared" si="3"/>
        <v>9003.7999999999993</v>
      </c>
      <c r="AX10" s="138">
        <f t="shared" si="3"/>
        <v>8373.2000000000007</v>
      </c>
      <c r="AY10" s="138">
        <f t="shared" si="3"/>
        <v>8361.7999999999993</v>
      </c>
      <c r="AZ10" s="138">
        <f t="shared" si="3"/>
        <v>8165.6999999999989</v>
      </c>
      <c r="BA10" s="138">
        <f t="shared" si="3"/>
        <v>8342.4</v>
      </c>
      <c r="BB10" s="138">
        <f t="shared" si="3"/>
        <v>8795.1</v>
      </c>
      <c r="BC10" s="138">
        <f t="shared" si="3"/>
        <v>9625.1999999999989</v>
      </c>
      <c r="BD10" s="138">
        <f t="shared" si="3"/>
        <v>104840.59999999999</v>
      </c>
      <c r="BE10" s="138">
        <f t="shared" si="3"/>
        <v>10419.900000000001</v>
      </c>
      <c r="BF10" s="138">
        <f t="shared" si="3"/>
        <v>13772.900000000001</v>
      </c>
      <c r="BG10" s="138">
        <f t="shared" si="3"/>
        <v>9897.6999999999989</v>
      </c>
      <c r="BH10" s="138">
        <f t="shared" si="3"/>
        <v>9130.7000000000025</v>
      </c>
      <c r="BI10" s="138">
        <f t="shared" si="3"/>
        <v>10030.900000000003</v>
      </c>
      <c r="BJ10" s="138">
        <f t="shared" si="3"/>
        <v>9798.9</v>
      </c>
      <c r="BK10" s="138">
        <f t="shared" si="3"/>
        <v>9579.3000000000011</v>
      </c>
      <c r="BL10" s="138">
        <f t="shared" si="3"/>
        <v>9713.7999999999993</v>
      </c>
      <c r="BM10" s="138">
        <f t="shared" si="3"/>
        <v>9205.2000000000007</v>
      </c>
      <c r="BN10" s="138">
        <f t="shared" si="3"/>
        <v>10096.099999999999</v>
      </c>
      <c r="BO10" s="138">
        <f t="shared" si="3"/>
        <v>9702.2000000000007</v>
      </c>
      <c r="BP10" s="138">
        <f t="shared" si="3"/>
        <v>10474</v>
      </c>
      <c r="BQ10" s="138">
        <f t="shared" si="3"/>
        <v>121821.6</v>
      </c>
      <c r="BR10" s="138">
        <f t="shared" si="3"/>
        <v>10857.3</v>
      </c>
      <c r="BS10" s="138">
        <f t="shared" si="3"/>
        <v>14136.499999999998</v>
      </c>
      <c r="BT10" s="138">
        <f t="shared" si="3"/>
        <v>10897.802000000001</v>
      </c>
      <c r="BU10" s="138">
        <f t="shared" si="3"/>
        <v>10023.999</v>
      </c>
      <c r="BV10" s="138">
        <f t="shared" si="3"/>
        <v>11029.1</v>
      </c>
      <c r="BW10" s="138">
        <f t="shared" si="3"/>
        <v>11508.35</v>
      </c>
      <c r="BX10" s="138">
        <f t="shared" si="3"/>
        <v>11156.6</v>
      </c>
      <c r="BY10" s="138">
        <f t="shared" si="3"/>
        <v>11364.7</v>
      </c>
      <c r="BZ10" s="138">
        <f t="shared" si="3"/>
        <v>13712.900000000001</v>
      </c>
      <c r="CA10" s="138">
        <f t="shared" si="3"/>
        <v>11946.3</v>
      </c>
      <c r="CB10" s="138">
        <f t="shared" si="3"/>
        <v>11456.706</v>
      </c>
      <c r="CC10" s="138">
        <f t="shared" si="3"/>
        <v>12415</v>
      </c>
      <c r="CD10" s="138">
        <f t="shared" si="3"/>
        <v>140505.25699999998</v>
      </c>
    </row>
    <row r="11" spans="2:82">
      <c r="B11" s="27" t="s">
        <v>96</v>
      </c>
      <c r="C11" s="45" t="s">
        <v>97</v>
      </c>
      <c r="D11" s="44" t="s">
        <v>16</v>
      </c>
      <c r="E11" s="100">
        <f>+Ingreso!E9</f>
        <v>6213.4</v>
      </c>
      <c r="F11" s="100">
        <f>+Ingreso!F9</f>
        <v>5030.5001087199989</v>
      </c>
      <c r="G11" s="100">
        <f>+Ingreso!G9</f>
        <v>10756.699999999999</v>
      </c>
      <c r="H11" s="100">
        <f>+Ingreso!H9</f>
        <v>5856.3</v>
      </c>
      <c r="I11" s="100">
        <f>+Ingreso!I9</f>
        <v>5278.7</v>
      </c>
      <c r="J11" s="100">
        <f>+Ingreso!J9</f>
        <v>4105.7</v>
      </c>
      <c r="K11" s="100">
        <f>+Ingreso!K9</f>
        <v>4063.24772205</v>
      </c>
      <c r="L11" s="100">
        <f>+Ingreso!L9</f>
        <v>4507.1317973199994</v>
      </c>
      <c r="M11" s="100">
        <f>+Ingreso!M9</f>
        <v>4372.0380665800003</v>
      </c>
      <c r="N11" s="100">
        <f>+Ingreso!N9</f>
        <v>4254.3</v>
      </c>
      <c r="O11" s="100">
        <f>+Ingreso!O9</f>
        <v>4673.7</v>
      </c>
      <c r="P11" s="100">
        <f>+Ingreso!P9</f>
        <v>5410.9999999999991</v>
      </c>
      <c r="Q11" s="100">
        <f>+Ingreso!Q9</f>
        <v>64522.717694670006</v>
      </c>
      <c r="R11" s="100">
        <f>+Ingreso!R9</f>
        <v>4978.1999999999989</v>
      </c>
      <c r="S11" s="100">
        <f>+Ingreso!S9</f>
        <v>4927.8</v>
      </c>
      <c r="T11" s="100">
        <f>+Ingreso!T9</f>
        <v>9387.1</v>
      </c>
      <c r="U11" s="100">
        <f>+Ingreso!U9</f>
        <v>5633.1</v>
      </c>
      <c r="V11" s="100">
        <f>+Ingreso!V9</f>
        <v>6186</v>
      </c>
      <c r="W11" s="100">
        <f>+Ingreso!W9</f>
        <v>7110.1</v>
      </c>
      <c r="X11" s="100">
        <f>+Ingreso!X9</f>
        <v>5925</v>
      </c>
      <c r="Y11" s="100">
        <f>+Ingreso!Y9</f>
        <v>5736.7000000000007</v>
      </c>
      <c r="Z11" s="100">
        <f>+Ingreso!Z9</f>
        <v>5481.7</v>
      </c>
      <c r="AA11" s="100">
        <f>+Ingreso!AA9</f>
        <v>5810.9</v>
      </c>
      <c r="AB11" s="100">
        <f>+Ingreso!AB9</f>
        <v>5792.6</v>
      </c>
      <c r="AC11" s="100">
        <f>+Ingreso!AC9</f>
        <v>6309.1999999999989</v>
      </c>
      <c r="AD11" s="100">
        <f>+Ingreso!AD9</f>
        <v>73278.399999999994</v>
      </c>
      <c r="AE11" s="100">
        <f>+Ingreso!AE9</f>
        <v>6272.2</v>
      </c>
      <c r="AF11" s="100">
        <f>+Ingreso!AF9</f>
        <v>9081.7999999999993</v>
      </c>
      <c r="AG11" s="100">
        <f>+Ingreso!AG9</f>
        <v>5992.9000000000005</v>
      </c>
      <c r="AH11" s="100">
        <f>+Ingreso!AH9</f>
        <v>5612</v>
      </c>
      <c r="AI11" s="100">
        <f>+Ingreso!AI9</f>
        <v>5369.7</v>
      </c>
      <c r="AJ11" s="100">
        <f>+Ingreso!AJ9</f>
        <v>5267.8</v>
      </c>
      <c r="AK11" s="100">
        <f>+Ingreso!AK9</f>
        <v>5508.5</v>
      </c>
      <c r="AL11" s="100">
        <f>+Ingreso!AL9</f>
        <v>5815.0999999999995</v>
      </c>
      <c r="AM11" s="100">
        <f>+Ingreso!AM9</f>
        <v>5974.4999999999991</v>
      </c>
      <c r="AN11" s="100">
        <f>+Ingreso!AN9</f>
        <v>6231.8</v>
      </c>
      <c r="AO11" s="100">
        <f>+Ingreso!AO9</f>
        <v>6464.4</v>
      </c>
      <c r="AP11" s="100">
        <f>+Ingreso!AP9</f>
        <v>6730.2000000000007</v>
      </c>
      <c r="AQ11" s="100">
        <f>+Ingreso!AQ9</f>
        <v>74320.899999999994</v>
      </c>
      <c r="AR11" s="100">
        <f>+Ingreso!AR9</f>
        <v>7571.9</v>
      </c>
      <c r="AS11" s="100">
        <f>+Ingreso!AS9</f>
        <v>10602.2</v>
      </c>
      <c r="AT11" s="100">
        <f>+Ingreso!AT9</f>
        <v>7463.5999999999995</v>
      </c>
      <c r="AU11" s="100">
        <f>+Ingreso!AU9</f>
        <v>7539.2</v>
      </c>
      <c r="AV11" s="100">
        <f>+Ingreso!AV9</f>
        <v>7473.4000000000005</v>
      </c>
      <c r="AW11" s="100">
        <f>+Ingreso!AW9</f>
        <v>7592.8</v>
      </c>
      <c r="AX11" s="100">
        <f>+Ingreso!AX9</f>
        <v>7489.5</v>
      </c>
      <c r="AY11" s="100">
        <f>+Ingreso!AY9</f>
        <v>7470.0999999999995</v>
      </c>
      <c r="AZ11" s="100">
        <f>+Ingreso!AZ9</f>
        <v>7339.0999999999985</v>
      </c>
      <c r="BA11" s="100">
        <f>+Ingreso!BA9</f>
        <v>7373.7</v>
      </c>
      <c r="BB11" s="100">
        <f>+Ingreso!BB9</f>
        <v>7967.3</v>
      </c>
      <c r="BC11" s="100">
        <f>+Ingreso!BC9</f>
        <v>8140.3</v>
      </c>
      <c r="BD11" s="100">
        <f>+Ingreso!BD9</f>
        <v>94023.099999999991</v>
      </c>
      <c r="BE11" s="100">
        <f>+Ingreso!BE9</f>
        <v>9564.9000000000015</v>
      </c>
      <c r="BF11" s="100">
        <f>+Ingreso!BF9</f>
        <v>12950.300000000001</v>
      </c>
      <c r="BG11" s="100">
        <f>+Ingreso!BG9</f>
        <v>9051</v>
      </c>
      <c r="BH11" s="100">
        <f>+Ingreso!BH9</f>
        <v>8424.8000000000011</v>
      </c>
      <c r="BI11" s="100">
        <f>+Ingreso!BI9</f>
        <v>9242.8000000000029</v>
      </c>
      <c r="BJ11" s="100">
        <f>+Ingreso!BJ9</f>
        <v>8955.5</v>
      </c>
      <c r="BK11" s="100">
        <f>+Ingreso!BK9</f>
        <v>8662.2000000000007</v>
      </c>
      <c r="BL11" s="100">
        <f>+Ingreso!BL9</f>
        <v>8936.7999999999993</v>
      </c>
      <c r="BM11" s="100">
        <f>+Ingreso!BM9</f>
        <v>8585.5</v>
      </c>
      <c r="BN11" s="100">
        <f>+Ingreso!BN9</f>
        <v>8883.5999999999985</v>
      </c>
      <c r="BO11" s="100">
        <f>+Ingreso!BO9</f>
        <v>9012.2000000000007</v>
      </c>
      <c r="BP11" s="100">
        <f>+Ingreso!BP9</f>
        <v>9125</v>
      </c>
      <c r="BQ11" s="100">
        <f>+Ingreso!BQ9</f>
        <v>111394.6</v>
      </c>
      <c r="BR11" s="100">
        <f>+Ingreso!BR9</f>
        <v>10042.799999999999</v>
      </c>
      <c r="BS11" s="100">
        <f>+Ingreso!BS9</f>
        <v>13403.3</v>
      </c>
      <c r="BT11" s="100">
        <f>+Ingreso!BT9</f>
        <v>10047.900000000001</v>
      </c>
      <c r="BU11" s="100">
        <f>+Ingreso!BU9</f>
        <v>9350.7000000000007</v>
      </c>
      <c r="BV11" s="100">
        <f>+Ingreso!BV9</f>
        <v>10250.9</v>
      </c>
      <c r="BW11" s="100">
        <f>+Ingreso!BW9</f>
        <v>10634.7</v>
      </c>
      <c r="BX11" s="100">
        <f>+Ingreso!BX9</f>
        <v>10123.4</v>
      </c>
      <c r="BY11" s="100">
        <f>+Ingreso!BY9</f>
        <v>10426.000000000002</v>
      </c>
      <c r="BZ11" s="100">
        <f>+Ingreso!BZ9</f>
        <v>12630.800000000001</v>
      </c>
      <c r="CA11" s="100">
        <f>+Ingreso!CA9</f>
        <v>10863.9</v>
      </c>
      <c r="CB11" s="100">
        <f>+Ingreso!CB9</f>
        <v>10553.400000000001</v>
      </c>
      <c r="CC11" s="100">
        <f>+Ingreso!CC9</f>
        <v>11071.8</v>
      </c>
      <c r="CD11" s="100">
        <f>+Ingreso!CD9</f>
        <v>129399.59999999999</v>
      </c>
    </row>
    <row r="12" spans="2:82">
      <c r="B12" s="27" t="s">
        <v>98</v>
      </c>
      <c r="C12" s="45" t="s">
        <v>99</v>
      </c>
      <c r="D12" s="44" t="s">
        <v>16</v>
      </c>
      <c r="E12" s="100">
        <f>+Ingreso!E42</f>
        <v>0</v>
      </c>
      <c r="F12" s="100">
        <f>+Ingreso!F42</f>
        <v>0</v>
      </c>
      <c r="G12" s="100">
        <f>+Ingreso!G42</f>
        <v>0</v>
      </c>
      <c r="H12" s="100">
        <f>+Ingreso!H42</f>
        <v>0</v>
      </c>
      <c r="I12" s="100">
        <f>+Ingreso!I42</f>
        <v>0</v>
      </c>
      <c r="J12" s="100">
        <f>+Ingreso!J42</f>
        <v>0</v>
      </c>
      <c r="K12" s="100">
        <f>+Ingreso!K42</f>
        <v>0</v>
      </c>
      <c r="L12" s="100">
        <f>+Ingreso!L42</f>
        <v>0</v>
      </c>
      <c r="M12" s="100">
        <f>+Ingreso!M42</f>
        <v>0</v>
      </c>
      <c r="N12" s="100">
        <f>+Ingreso!N42</f>
        <v>0</v>
      </c>
      <c r="O12" s="100">
        <f>+Ingreso!O42</f>
        <v>0</v>
      </c>
      <c r="P12" s="100">
        <f>+Ingreso!P42</f>
        <v>0</v>
      </c>
      <c r="Q12" s="100">
        <f>+Ingreso!Q42</f>
        <v>0</v>
      </c>
      <c r="R12" s="100">
        <f>+Ingreso!R42</f>
        <v>0</v>
      </c>
      <c r="S12" s="100">
        <f>+Ingreso!S42</f>
        <v>0</v>
      </c>
      <c r="T12" s="100">
        <f>+Ingreso!T42</f>
        <v>0</v>
      </c>
      <c r="U12" s="100">
        <f>+Ingreso!U42</f>
        <v>0</v>
      </c>
      <c r="V12" s="100">
        <f>+Ingreso!V42</f>
        <v>0</v>
      </c>
      <c r="W12" s="100">
        <f>+Ingreso!W42</f>
        <v>0</v>
      </c>
      <c r="X12" s="100">
        <f>+Ingreso!X42</f>
        <v>0</v>
      </c>
      <c r="Y12" s="100">
        <f>+Ingreso!Y42</f>
        <v>0</v>
      </c>
      <c r="Z12" s="100">
        <f>+Ingreso!Z42</f>
        <v>0</v>
      </c>
      <c r="AA12" s="100">
        <f>+Ingreso!AA42</f>
        <v>0</v>
      </c>
      <c r="AB12" s="100">
        <f>+Ingreso!AB42</f>
        <v>0</v>
      </c>
      <c r="AC12" s="100">
        <f>+Ingreso!AC42</f>
        <v>0</v>
      </c>
      <c r="AD12" s="100">
        <f>+Ingreso!AD42</f>
        <v>0</v>
      </c>
      <c r="AE12" s="100">
        <f>+Ingreso!AE42</f>
        <v>0</v>
      </c>
      <c r="AF12" s="100">
        <f>+Ingreso!AF42</f>
        <v>0</v>
      </c>
      <c r="AG12" s="100">
        <f>+Ingreso!AG42</f>
        <v>0</v>
      </c>
      <c r="AH12" s="100">
        <f>+Ingreso!AH42</f>
        <v>0</v>
      </c>
      <c r="AI12" s="100">
        <f>+Ingreso!AI42</f>
        <v>0</v>
      </c>
      <c r="AJ12" s="100">
        <f>+Ingreso!AJ42</f>
        <v>0</v>
      </c>
      <c r="AK12" s="100">
        <f>+Ingreso!AK42</f>
        <v>0</v>
      </c>
      <c r="AL12" s="100">
        <f>+Ingreso!AL42</f>
        <v>0</v>
      </c>
      <c r="AM12" s="100">
        <f>+Ingreso!AM42</f>
        <v>0</v>
      </c>
      <c r="AN12" s="100">
        <f>+Ingreso!AN42</f>
        <v>0</v>
      </c>
      <c r="AO12" s="100">
        <f>+Ingreso!AO42</f>
        <v>0</v>
      </c>
      <c r="AP12" s="100">
        <f>+Ingreso!AP42</f>
        <v>0</v>
      </c>
      <c r="AQ12" s="100">
        <f>+Ingreso!AQ42</f>
        <v>0</v>
      </c>
      <c r="AR12" s="100">
        <f>+Ingreso!AR42</f>
        <v>0</v>
      </c>
      <c r="AS12" s="100">
        <f>+Ingreso!AS42</f>
        <v>0</v>
      </c>
      <c r="AT12" s="100">
        <f>+Ingreso!AT42</f>
        <v>0</v>
      </c>
      <c r="AU12" s="100">
        <f>+Ingreso!AU42</f>
        <v>0</v>
      </c>
      <c r="AV12" s="100">
        <f>+Ingreso!AV42</f>
        <v>0</v>
      </c>
      <c r="AW12" s="100">
        <f>+Ingreso!AW42</f>
        <v>0</v>
      </c>
      <c r="AX12" s="100">
        <f>+Ingreso!AX42</f>
        <v>0</v>
      </c>
      <c r="AY12" s="100">
        <f>+Ingreso!AY42</f>
        <v>0</v>
      </c>
      <c r="AZ12" s="100">
        <f>+Ingreso!AZ42</f>
        <v>0</v>
      </c>
      <c r="BA12" s="100">
        <f>+Ingreso!BA42</f>
        <v>0</v>
      </c>
      <c r="BB12" s="100">
        <f>+Ingreso!BB42</f>
        <v>0</v>
      </c>
      <c r="BC12" s="100">
        <f>+Ingreso!BC42</f>
        <v>0</v>
      </c>
      <c r="BD12" s="100">
        <f>+Ingreso!BD42</f>
        <v>0</v>
      </c>
      <c r="BE12" s="100">
        <f>+Ingreso!BE42</f>
        <v>0</v>
      </c>
      <c r="BF12" s="100">
        <f>+Ingreso!BF42</f>
        <v>0</v>
      </c>
      <c r="BG12" s="100">
        <f>+Ingreso!BG42</f>
        <v>0</v>
      </c>
      <c r="BH12" s="100">
        <f>+Ingreso!BH42</f>
        <v>0</v>
      </c>
      <c r="BI12" s="100">
        <f>+Ingreso!BI42</f>
        <v>0</v>
      </c>
      <c r="BJ12" s="100">
        <f>+Ingreso!BJ42</f>
        <v>0</v>
      </c>
      <c r="BK12" s="100">
        <f>+Ingreso!BK42</f>
        <v>0</v>
      </c>
      <c r="BL12" s="100">
        <f>+Ingreso!BL42</f>
        <v>0</v>
      </c>
      <c r="BM12" s="100">
        <f>+Ingreso!BM42</f>
        <v>0</v>
      </c>
      <c r="BN12" s="100">
        <f>+Ingreso!BN42</f>
        <v>0</v>
      </c>
      <c r="BO12" s="100">
        <f>+Ingreso!BO42</f>
        <v>0</v>
      </c>
      <c r="BP12" s="100">
        <f>+Ingreso!BP42</f>
        <v>0</v>
      </c>
      <c r="BQ12" s="100">
        <f>+Ingreso!BQ42</f>
        <v>0</v>
      </c>
      <c r="BR12" s="100">
        <f>+Ingreso!BR42</f>
        <v>0</v>
      </c>
      <c r="BS12" s="100">
        <f>+Ingreso!BS42</f>
        <v>0</v>
      </c>
      <c r="BT12" s="100">
        <f>+Ingreso!BT42</f>
        <v>0</v>
      </c>
      <c r="BU12" s="100">
        <f>+Ingreso!BU42</f>
        <v>0</v>
      </c>
      <c r="BV12" s="100">
        <f>+Ingreso!BV42</f>
        <v>0</v>
      </c>
      <c r="BW12" s="100">
        <f>+Ingreso!BW42</f>
        <v>0</v>
      </c>
      <c r="BX12" s="100">
        <f>+Ingreso!BX42</f>
        <v>0</v>
      </c>
      <c r="BY12" s="100">
        <f>+Ingreso!BY42</f>
        <v>0</v>
      </c>
      <c r="BZ12" s="100">
        <f>+Ingreso!BZ42</f>
        <v>0</v>
      </c>
      <c r="CA12" s="100">
        <f>+Ingreso!CA42</f>
        <v>0</v>
      </c>
      <c r="CB12" s="100">
        <f>+Ingreso!CB42</f>
        <v>0</v>
      </c>
      <c r="CC12" s="100">
        <f>+Ingreso!CC42</f>
        <v>0</v>
      </c>
      <c r="CD12" s="100">
        <f>+Ingreso!CD42</f>
        <v>0</v>
      </c>
    </row>
    <row r="13" spans="2:82">
      <c r="B13" s="27" t="s">
        <v>100</v>
      </c>
      <c r="C13" s="45" t="s">
        <v>101</v>
      </c>
      <c r="D13" s="44" t="s">
        <v>16</v>
      </c>
      <c r="E13" s="100">
        <f>+Ingreso!E52</f>
        <v>57.309480960000002</v>
      </c>
      <c r="F13" s="100">
        <f>+Ingreso!F52</f>
        <v>119.17050829</v>
      </c>
      <c r="G13" s="100">
        <f>+Ingreso!G52</f>
        <v>53.099999999999994</v>
      </c>
      <c r="H13" s="100">
        <f>+Ingreso!H52</f>
        <v>65.900000000000006</v>
      </c>
      <c r="I13" s="100">
        <f>+Ingreso!I52</f>
        <v>187.9</v>
      </c>
      <c r="J13" s="100">
        <f>+Ingreso!J52</f>
        <v>304.60000000000002</v>
      </c>
      <c r="K13" s="100">
        <f>+Ingreso!K52</f>
        <v>472.9</v>
      </c>
      <c r="L13" s="100">
        <f>+Ingreso!L52</f>
        <v>150.1</v>
      </c>
      <c r="M13" s="100">
        <f>+Ingreso!M52</f>
        <v>181.5</v>
      </c>
      <c r="N13" s="100">
        <f>+Ingreso!N52</f>
        <v>221.2</v>
      </c>
      <c r="O13" s="100">
        <f>+Ingreso!O52</f>
        <v>160.69999999999999</v>
      </c>
      <c r="P13" s="100">
        <f>+Ingreso!P52</f>
        <v>805.8</v>
      </c>
      <c r="Q13" s="100">
        <f>+Ingreso!Q52</f>
        <v>2780.1799892500003</v>
      </c>
      <c r="R13" s="100">
        <f>+Ingreso!R52</f>
        <v>25.3</v>
      </c>
      <c r="S13" s="100">
        <f>+Ingreso!S52</f>
        <v>127.7</v>
      </c>
      <c r="T13" s="100">
        <f>+Ingreso!T52</f>
        <v>172.8</v>
      </c>
      <c r="U13" s="100">
        <f>+Ingreso!U52</f>
        <v>145.19999999999999</v>
      </c>
      <c r="V13" s="100">
        <f>+Ingreso!V52</f>
        <v>164.8</v>
      </c>
      <c r="W13" s="100">
        <f>+Ingreso!W52</f>
        <v>232.39999999999998</v>
      </c>
      <c r="X13" s="100">
        <f>+Ingreso!X52</f>
        <v>249.5</v>
      </c>
      <c r="Y13" s="100">
        <f>+Ingreso!Y52</f>
        <v>41.699999999999989</v>
      </c>
      <c r="Z13" s="100">
        <f>+Ingreso!Z52</f>
        <v>102.6</v>
      </c>
      <c r="AA13" s="100">
        <f>+Ingreso!AA52</f>
        <v>46.6</v>
      </c>
      <c r="AB13" s="100">
        <f>+Ingreso!AB52</f>
        <v>151.69999999999999</v>
      </c>
      <c r="AC13" s="100">
        <f>+Ingreso!AC52</f>
        <v>1133.5999999999999</v>
      </c>
      <c r="AD13" s="100">
        <f>+Ingreso!AD52</f>
        <v>2593.9</v>
      </c>
      <c r="AE13" s="100">
        <f>+Ingreso!AE52</f>
        <v>27.9</v>
      </c>
      <c r="AF13" s="100">
        <f>+Ingreso!AF52</f>
        <v>80.7</v>
      </c>
      <c r="AG13" s="100">
        <f>+Ingreso!AG52</f>
        <v>93.399999999999991</v>
      </c>
      <c r="AH13" s="100">
        <f>+Ingreso!AH52</f>
        <v>164.89999999999998</v>
      </c>
      <c r="AI13" s="100">
        <f>+Ingreso!AI52</f>
        <v>153.79999999999998</v>
      </c>
      <c r="AJ13" s="100">
        <f>+Ingreso!AJ52</f>
        <v>79.600000000000009</v>
      </c>
      <c r="AK13" s="100">
        <f>+Ingreso!AK52</f>
        <v>116.80000000000001</v>
      </c>
      <c r="AL13" s="100">
        <f>+Ingreso!AL52</f>
        <v>214.09999999999997</v>
      </c>
      <c r="AM13" s="100">
        <f>+Ingreso!AM52</f>
        <v>108.6</v>
      </c>
      <c r="AN13" s="100">
        <f>+Ingreso!AN52</f>
        <v>291.3</v>
      </c>
      <c r="AO13" s="100">
        <f>+Ingreso!AO52</f>
        <v>125.80000000000001</v>
      </c>
      <c r="AP13" s="100">
        <f>+Ingreso!AP52</f>
        <v>556.40000000000009</v>
      </c>
      <c r="AQ13" s="100">
        <f>+Ingreso!AQ52</f>
        <v>2013.3</v>
      </c>
      <c r="AR13" s="100">
        <f>+Ingreso!AR52</f>
        <v>177.3</v>
      </c>
      <c r="AS13" s="100">
        <f>+Ingreso!AS52</f>
        <v>43.6</v>
      </c>
      <c r="AT13" s="100">
        <f>+Ingreso!AT52</f>
        <v>44.5</v>
      </c>
      <c r="AU13" s="100">
        <f>+Ingreso!AU52</f>
        <v>95.9</v>
      </c>
      <c r="AV13" s="100">
        <f>+Ingreso!AV52</f>
        <v>130</v>
      </c>
      <c r="AW13" s="100">
        <f>+Ingreso!AW52</f>
        <v>594.9</v>
      </c>
      <c r="AX13" s="100">
        <f>+Ingreso!AX52</f>
        <v>130.69999999999999</v>
      </c>
      <c r="AY13" s="100">
        <f>+Ingreso!AY52</f>
        <v>72.099999999999994</v>
      </c>
      <c r="AZ13" s="100">
        <f>+Ingreso!AZ52</f>
        <v>105.8</v>
      </c>
      <c r="BA13" s="100">
        <f>+Ingreso!BA52</f>
        <v>199.4</v>
      </c>
      <c r="BB13" s="100">
        <f>+Ingreso!BB52</f>
        <v>67.7</v>
      </c>
      <c r="BC13" s="100">
        <f>+Ingreso!BC52</f>
        <v>623.5</v>
      </c>
      <c r="BD13" s="100">
        <f>+Ingreso!BD52</f>
        <v>2285.4</v>
      </c>
      <c r="BE13" s="100">
        <f>+Ingreso!BE52</f>
        <v>101.8</v>
      </c>
      <c r="BF13" s="100">
        <f>+Ingreso!BF52</f>
        <v>9.6</v>
      </c>
      <c r="BG13" s="100">
        <f>+Ingreso!BG52</f>
        <v>58.3</v>
      </c>
      <c r="BH13" s="100">
        <f>+Ingreso!BH52</f>
        <v>2.7</v>
      </c>
      <c r="BI13" s="100">
        <f>+Ingreso!BI52</f>
        <v>63.2</v>
      </c>
      <c r="BJ13" s="100">
        <f>+Ingreso!BJ52</f>
        <v>158.6</v>
      </c>
      <c r="BK13" s="100">
        <f>+Ingreso!BK52</f>
        <v>232.7</v>
      </c>
      <c r="BL13" s="100">
        <f>+Ingreso!BL52</f>
        <v>30.4</v>
      </c>
      <c r="BM13" s="100">
        <f>+Ingreso!BM52</f>
        <v>6.7</v>
      </c>
      <c r="BN13" s="100">
        <f>+Ingreso!BN52</f>
        <v>61</v>
      </c>
      <c r="BO13" s="100">
        <f>+Ingreso!BO52</f>
        <v>16.100000000000001</v>
      </c>
      <c r="BP13" s="100">
        <f>+Ingreso!BP52</f>
        <v>460.8</v>
      </c>
      <c r="BQ13" s="100">
        <f>+Ingreso!BQ52</f>
        <v>1201.9000000000001</v>
      </c>
      <c r="BR13" s="100">
        <f>+Ingreso!BR52</f>
        <v>5.9</v>
      </c>
      <c r="BS13" s="100">
        <f>+Ingreso!BS52</f>
        <v>8.4</v>
      </c>
      <c r="BT13" s="100">
        <f>+Ingreso!BT52</f>
        <v>45.7</v>
      </c>
      <c r="BU13" s="100">
        <f>+Ingreso!BU52</f>
        <v>20</v>
      </c>
      <c r="BV13" s="100">
        <f>+Ingreso!BV52</f>
        <v>22.7</v>
      </c>
      <c r="BW13" s="100">
        <f>+Ingreso!BW52</f>
        <v>27</v>
      </c>
      <c r="BX13" s="100">
        <f>+Ingreso!BX52</f>
        <v>181.6</v>
      </c>
      <c r="BY13" s="100">
        <f>+Ingreso!BY52</f>
        <v>25.9</v>
      </c>
      <c r="BZ13" s="100">
        <f>+Ingreso!BZ52</f>
        <v>35</v>
      </c>
      <c r="CA13" s="100">
        <f>+Ingreso!CA52</f>
        <v>50</v>
      </c>
      <c r="CB13" s="100">
        <f>+Ingreso!CB52</f>
        <v>45.8</v>
      </c>
      <c r="CC13" s="100">
        <f>+Ingreso!CC52</f>
        <v>480</v>
      </c>
      <c r="CD13" s="100">
        <f>+Ingreso!CD52</f>
        <v>948</v>
      </c>
    </row>
    <row r="14" spans="2:82">
      <c r="B14" s="27" t="s">
        <v>102</v>
      </c>
      <c r="C14" s="45" t="s">
        <v>103</v>
      </c>
      <c r="D14" s="44" t="s">
        <v>16</v>
      </c>
      <c r="E14" s="100">
        <f>+Ingreso!E62</f>
        <v>303.10000000000002</v>
      </c>
      <c r="F14" s="100">
        <f>+Ingreso!F62</f>
        <v>458.21048782999998</v>
      </c>
      <c r="G14" s="100">
        <f>+Ingreso!G62</f>
        <v>380.90000000000003</v>
      </c>
      <c r="H14" s="100">
        <f>+Ingreso!H62</f>
        <v>436.7</v>
      </c>
      <c r="I14" s="100">
        <f>+Ingreso!I62</f>
        <v>540.20000000000005</v>
      </c>
      <c r="J14" s="100">
        <f>+Ingreso!J62</f>
        <v>482.3</v>
      </c>
      <c r="K14" s="100">
        <f>+Ingreso!K62</f>
        <v>368.48392607000005</v>
      </c>
      <c r="L14" s="100">
        <f>+Ingreso!L62</f>
        <v>350.53429087008124</v>
      </c>
      <c r="M14" s="100">
        <f>+Ingreso!M62</f>
        <v>291.48871201000003</v>
      </c>
      <c r="N14" s="100">
        <f>+Ingreso!N62</f>
        <v>511.89999999999986</v>
      </c>
      <c r="O14" s="100">
        <f>+Ingreso!O62</f>
        <v>437.9</v>
      </c>
      <c r="P14" s="100">
        <f>+Ingreso!P62</f>
        <v>627.29999999999995</v>
      </c>
      <c r="Q14" s="100">
        <f>+Ingreso!Q62</f>
        <v>5189.0174167800806</v>
      </c>
      <c r="R14" s="100">
        <f>+Ingreso!R62</f>
        <v>419</v>
      </c>
      <c r="S14" s="100">
        <f>+Ingreso!S62</f>
        <v>420.89999999999992</v>
      </c>
      <c r="T14" s="100">
        <f>+Ingreso!T62</f>
        <v>456.8</v>
      </c>
      <c r="U14" s="100">
        <f>+Ingreso!U62</f>
        <v>583.1</v>
      </c>
      <c r="V14" s="100">
        <f>+Ingreso!V62</f>
        <v>420.49999999999994</v>
      </c>
      <c r="W14" s="100">
        <f>+Ingreso!W62</f>
        <v>409.3</v>
      </c>
      <c r="X14" s="100">
        <f>+Ingreso!X62</f>
        <v>534.70000000000005</v>
      </c>
      <c r="Y14" s="100">
        <f>+Ingreso!Y62</f>
        <v>441.8</v>
      </c>
      <c r="Z14" s="100">
        <f>+Ingreso!Z62</f>
        <v>464.1</v>
      </c>
      <c r="AA14" s="100">
        <f>+Ingreso!AA62</f>
        <v>856.69999999999993</v>
      </c>
      <c r="AB14" s="100">
        <f>+Ingreso!AB62</f>
        <v>468.7</v>
      </c>
      <c r="AC14" s="100">
        <f>+Ingreso!AC62</f>
        <v>517.6</v>
      </c>
      <c r="AD14" s="100">
        <f>+Ingreso!AD62</f>
        <v>5993.2</v>
      </c>
      <c r="AE14" s="100">
        <f>+Ingreso!AE62</f>
        <v>495.79999999999995</v>
      </c>
      <c r="AF14" s="100">
        <f>+Ingreso!AF62</f>
        <v>430.7</v>
      </c>
      <c r="AG14" s="100">
        <f>+Ingreso!AG62</f>
        <v>453.6</v>
      </c>
      <c r="AH14" s="100">
        <f>+Ingreso!AH62</f>
        <v>352.70000000000005</v>
      </c>
      <c r="AI14" s="100">
        <f>+Ingreso!AI62</f>
        <v>355</v>
      </c>
      <c r="AJ14" s="100">
        <f>+Ingreso!AJ62</f>
        <v>408.59999999999997</v>
      </c>
      <c r="AK14" s="100">
        <f>+Ingreso!AK62</f>
        <v>480</v>
      </c>
      <c r="AL14" s="100">
        <f>+Ingreso!AL62</f>
        <v>441.99999999999994</v>
      </c>
      <c r="AM14" s="100">
        <f>+Ingreso!AM62</f>
        <v>483.99999999999994</v>
      </c>
      <c r="AN14" s="100">
        <f>+Ingreso!AN62</f>
        <v>473.10000000000008</v>
      </c>
      <c r="AO14" s="100">
        <f>+Ingreso!AO62</f>
        <v>855.19999999999982</v>
      </c>
      <c r="AP14" s="100">
        <f>+Ingreso!AP62</f>
        <v>1254.8000000000006</v>
      </c>
      <c r="AQ14" s="100">
        <f>+Ingreso!AQ62</f>
        <v>6485.5</v>
      </c>
      <c r="AR14" s="100">
        <f>+Ingreso!AR62</f>
        <v>581.1</v>
      </c>
      <c r="AS14" s="100">
        <f>+Ingreso!AS62</f>
        <v>558.6</v>
      </c>
      <c r="AT14" s="100">
        <f>+Ingreso!AT62</f>
        <v>685.30000000000007</v>
      </c>
      <c r="AU14" s="100">
        <f>+Ingreso!AU62</f>
        <v>635.5</v>
      </c>
      <c r="AV14" s="100">
        <f>+Ingreso!AV62</f>
        <v>571.29999999999995</v>
      </c>
      <c r="AW14" s="100">
        <f>+Ingreso!AW62</f>
        <v>816.1</v>
      </c>
      <c r="AX14" s="100">
        <f>+Ingreso!AX62</f>
        <v>753</v>
      </c>
      <c r="AY14" s="100">
        <f>+Ingreso!AY62</f>
        <v>819.59999999999991</v>
      </c>
      <c r="AZ14" s="100">
        <f>+Ingreso!AZ62</f>
        <v>720.8</v>
      </c>
      <c r="BA14" s="100">
        <f>+Ingreso!BA62</f>
        <v>769.30000000000007</v>
      </c>
      <c r="BB14" s="100">
        <f>+Ingreso!BB62</f>
        <v>760.1</v>
      </c>
      <c r="BC14" s="100">
        <f>+Ingreso!BC62</f>
        <v>861.4</v>
      </c>
      <c r="BD14" s="100">
        <f>+Ingreso!BD62</f>
        <v>8532.1</v>
      </c>
      <c r="BE14" s="100">
        <f>+Ingreso!BE62</f>
        <v>753.2</v>
      </c>
      <c r="BF14" s="100">
        <f>+Ingreso!BF62</f>
        <v>812.99999999999989</v>
      </c>
      <c r="BG14" s="100">
        <f>+Ingreso!BG62</f>
        <v>788.4</v>
      </c>
      <c r="BH14" s="100">
        <f>+Ingreso!BH62</f>
        <v>703.2</v>
      </c>
      <c r="BI14" s="100">
        <f>+Ingreso!BI62</f>
        <v>724.9</v>
      </c>
      <c r="BJ14" s="100">
        <f>+Ingreso!BJ62</f>
        <v>684.8</v>
      </c>
      <c r="BK14" s="100">
        <f>+Ingreso!BK62</f>
        <v>684.4</v>
      </c>
      <c r="BL14" s="100">
        <f>+Ingreso!BL62</f>
        <v>746.6</v>
      </c>
      <c r="BM14" s="100">
        <f>+Ingreso!BM62</f>
        <v>613</v>
      </c>
      <c r="BN14" s="100">
        <f>+Ingreso!BN62</f>
        <v>1151.5</v>
      </c>
      <c r="BO14" s="100">
        <f>+Ingreso!BO62</f>
        <v>673.9</v>
      </c>
      <c r="BP14" s="100">
        <f>+Ingreso!BP62</f>
        <v>888.2</v>
      </c>
      <c r="BQ14" s="100">
        <f>+Ingreso!BQ62</f>
        <v>9225.0999999999985</v>
      </c>
      <c r="BR14" s="100">
        <f>+Ingreso!BR62</f>
        <v>808.6</v>
      </c>
      <c r="BS14" s="100">
        <f>+Ingreso!BS62</f>
        <v>724.8</v>
      </c>
      <c r="BT14" s="100">
        <f>+Ingreso!BT62</f>
        <v>804.20200000000011</v>
      </c>
      <c r="BU14" s="100">
        <f>+Ingreso!BU62</f>
        <v>653.29899999999998</v>
      </c>
      <c r="BV14" s="100">
        <f>+Ingreso!BV62</f>
        <v>755.5</v>
      </c>
      <c r="BW14" s="100">
        <f>+Ingreso!BW62</f>
        <v>846.65</v>
      </c>
      <c r="BX14" s="100">
        <f>+Ingreso!BX62</f>
        <v>851.6</v>
      </c>
      <c r="BY14" s="100">
        <f>+Ingreso!BY62</f>
        <v>912.80000000000007</v>
      </c>
      <c r="BZ14" s="100">
        <f>+Ingreso!BZ62</f>
        <v>1047.0999999999999</v>
      </c>
      <c r="CA14" s="100">
        <f>+Ingreso!CA62</f>
        <v>1032.4000000000001</v>
      </c>
      <c r="CB14" s="100">
        <f>+Ingreso!CB62</f>
        <v>857.50599999999997</v>
      </c>
      <c r="CC14" s="100">
        <f>+Ingreso!CC62</f>
        <v>863.19999999999993</v>
      </c>
      <c r="CD14" s="100">
        <f>+Ingreso!CD62</f>
        <v>10157.657000000001</v>
      </c>
    </row>
    <row r="15" spans="2:82" s="132" customFormat="1">
      <c r="B15" s="25" t="s">
        <v>104</v>
      </c>
      <c r="C15" s="43" t="s">
        <v>105</v>
      </c>
      <c r="D15" s="137" t="s">
        <v>16</v>
      </c>
      <c r="E15" s="126">
        <f t="shared" ref="E15:P15" si="4">+SUM(E16:E22)</f>
        <v>4615.4357981904323</v>
      </c>
      <c r="F15" s="126">
        <f t="shared" si="4"/>
        <v>8136.1361935479053</v>
      </c>
      <c r="G15" s="126">
        <f t="shared" si="4"/>
        <v>7779.2855159222381</v>
      </c>
      <c r="H15" s="126">
        <f t="shared" si="4"/>
        <v>5388.6177277036959</v>
      </c>
      <c r="I15" s="126">
        <f t="shared" si="4"/>
        <v>2680.6337534797235</v>
      </c>
      <c r="J15" s="126">
        <f t="shared" si="4"/>
        <v>5113.9440631526531</v>
      </c>
      <c r="K15" s="126">
        <f t="shared" si="4"/>
        <v>7656.5754751146142</v>
      </c>
      <c r="L15" s="126">
        <f t="shared" si="4"/>
        <v>5083.1354023540798</v>
      </c>
      <c r="M15" s="126">
        <f t="shared" si="4"/>
        <v>3745.1773159872218</v>
      </c>
      <c r="N15" s="126">
        <f t="shared" si="4"/>
        <v>7374.3665958839483</v>
      </c>
      <c r="O15" s="126">
        <f t="shared" si="4"/>
        <v>7035.536973907725</v>
      </c>
      <c r="P15" s="126">
        <f t="shared" si="4"/>
        <v>4631.2791744054757</v>
      </c>
      <c r="Q15" s="126">
        <f t="shared" ref="Q15" si="5">+SUM(Q16:Q22)</f>
        <v>69240.123989649714</v>
      </c>
      <c r="R15" s="126">
        <f t="shared" ref="R15:AD15" si="6">+SUM(R16:R22)</f>
        <v>5804.7775884346056</v>
      </c>
      <c r="S15" s="126">
        <f t="shared" si="6"/>
        <v>4237.0161140026903</v>
      </c>
      <c r="T15" s="126">
        <f t="shared" si="6"/>
        <v>4188.8820651930018</v>
      </c>
      <c r="U15" s="126">
        <f t="shared" si="6"/>
        <v>7475.7582146275181</v>
      </c>
      <c r="V15" s="126">
        <f t="shared" si="6"/>
        <v>4818.4337209152336</v>
      </c>
      <c r="W15" s="126">
        <f t="shared" si="6"/>
        <v>4031.9617386048039</v>
      </c>
      <c r="X15" s="126">
        <f t="shared" si="6"/>
        <v>6636.2974088831306</v>
      </c>
      <c r="Y15" s="126">
        <f t="shared" si="6"/>
        <v>5505.0367085228463</v>
      </c>
      <c r="Z15" s="126">
        <f t="shared" si="6"/>
        <v>3776.2714709504598</v>
      </c>
      <c r="AA15" s="126">
        <f t="shared" si="6"/>
        <v>6470.8865946392507</v>
      </c>
      <c r="AB15" s="126">
        <f t="shared" si="6"/>
        <v>7524.808211203117</v>
      </c>
      <c r="AC15" s="126">
        <f t="shared" si="6"/>
        <v>8728.3466807402601</v>
      </c>
      <c r="AD15" s="126">
        <f t="shared" si="6"/>
        <v>69198.47651671691</v>
      </c>
      <c r="AE15" s="126">
        <f t="shared" ref="AE15:CD15" si="7">+SUM(AE16:AE22)</f>
        <v>6031.566449623585</v>
      </c>
      <c r="AF15" s="126">
        <f t="shared" si="7"/>
        <v>5162.1314819688896</v>
      </c>
      <c r="AG15" s="126">
        <f t="shared" si="7"/>
        <v>6181.8951000583838</v>
      </c>
      <c r="AH15" s="126">
        <f t="shared" si="7"/>
        <v>6523.9656543163719</v>
      </c>
      <c r="AI15" s="126">
        <f t="shared" si="7"/>
        <v>4858.8043141937578</v>
      </c>
      <c r="AJ15" s="126">
        <f t="shared" si="7"/>
        <v>6557.4179352519586</v>
      </c>
      <c r="AK15" s="126">
        <f t="shared" si="7"/>
        <v>5756.1468629368701</v>
      </c>
      <c r="AL15" s="126">
        <f t="shared" si="7"/>
        <v>4158.5946769000302</v>
      </c>
      <c r="AM15" s="126">
        <f t="shared" si="7"/>
        <v>5507.7043022051976</v>
      </c>
      <c r="AN15" s="126">
        <f t="shared" si="7"/>
        <v>5909.4855206386665</v>
      </c>
      <c r="AO15" s="126">
        <f t="shared" si="7"/>
        <v>6956.6567209336381</v>
      </c>
      <c r="AP15" s="126">
        <f t="shared" si="7"/>
        <v>8143.4956771222405</v>
      </c>
      <c r="AQ15" s="126">
        <f t="shared" si="7"/>
        <v>71747.864696149583</v>
      </c>
      <c r="AR15" s="126">
        <f t="shared" si="7"/>
        <v>6544.8789999999999</v>
      </c>
      <c r="AS15" s="126">
        <f t="shared" si="7"/>
        <v>5770.3319999999994</v>
      </c>
      <c r="AT15" s="126">
        <f t="shared" si="7"/>
        <v>8251.2489999999998</v>
      </c>
      <c r="AU15" s="126">
        <f t="shared" si="7"/>
        <v>4928.5209999999997</v>
      </c>
      <c r="AV15" s="126">
        <f t="shared" si="7"/>
        <v>6339.3340000000007</v>
      </c>
      <c r="AW15" s="126">
        <f t="shared" si="7"/>
        <v>6689.192</v>
      </c>
      <c r="AX15" s="126">
        <f t="shared" si="7"/>
        <v>7512.3050000000012</v>
      </c>
      <c r="AY15" s="126">
        <f t="shared" si="7"/>
        <v>5871.8109999999997</v>
      </c>
      <c r="AZ15" s="126">
        <f t="shared" si="7"/>
        <v>6751.6689999999999</v>
      </c>
      <c r="BA15" s="126">
        <f t="shared" si="7"/>
        <v>6712.6930000000002</v>
      </c>
      <c r="BB15" s="126">
        <f t="shared" si="7"/>
        <v>8442.5579999999991</v>
      </c>
      <c r="BC15" s="126">
        <f t="shared" si="7"/>
        <v>12032.546</v>
      </c>
      <c r="BD15" s="126">
        <f t="shared" si="7"/>
        <v>85847.088999999993</v>
      </c>
      <c r="BE15" s="126">
        <f t="shared" si="7"/>
        <v>6772.628999999999</v>
      </c>
      <c r="BF15" s="126">
        <f t="shared" si="7"/>
        <v>8799.978000000001</v>
      </c>
      <c r="BG15" s="126">
        <f t="shared" si="7"/>
        <v>7142.152</v>
      </c>
      <c r="BH15" s="126">
        <f t="shared" si="7"/>
        <v>6735.1859999999997</v>
      </c>
      <c r="BI15" s="126">
        <f t="shared" si="7"/>
        <v>7295.2379999999994</v>
      </c>
      <c r="BJ15" s="126">
        <f t="shared" si="7"/>
        <v>7841.06</v>
      </c>
      <c r="BK15" s="126">
        <f t="shared" si="7"/>
        <v>6490.4570000000003</v>
      </c>
      <c r="BL15" s="126">
        <f t="shared" si="7"/>
        <v>8921.3040000000001</v>
      </c>
      <c r="BM15" s="126">
        <f t="shared" si="7"/>
        <v>6785.4409999999989</v>
      </c>
      <c r="BN15" s="126">
        <f t="shared" si="7"/>
        <v>8100.232</v>
      </c>
      <c r="BO15" s="126">
        <f t="shared" si="7"/>
        <v>10219.611000000001</v>
      </c>
      <c r="BP15" s="126">
        <f t="shared" si="7"/>
        <v>8501.7420000000002</v>
      </c>
      <c r="BQ15" s="126">
        <f t="shared" si="7"/>
        <v>93605.03</v>
      </c>
      <c r="BR15" s="126">
        <f t="shared" si="7"/>
        <v>8343.025999999998</v>
      </c>
      <c r="BS15" s="126">
        <f t="shared" si="7"/>
        <v>9403.6800000000021</v>
      </c>
      <c r="BT15" s="126">
        <f t="shared" si="7"/>
        <v>7662.0069999999996</v>
      </c>
      <c r="BU15" s="126">
        <f t="shared" si="7"/>
        <v>7178.9489999999996</v>
      </c>
      <c r="BV15" s="126">
        <f t="shared" si="7"/>
        <v>8337.491</v>
      </c>
      <c r="BW15" s="126">
        <f t="shared" si="7"/>
        <v>8144.1136000000006</v>
      </c>
      <c r="BX15" s="126">
        <f t="shared" si="7"/>
        <v>8862.3069999999971</v>
      </c>
      <c r="BY15" s="126">
        <f t="shared" si="7"/>
        <v>7143.9290000000001</v>
      </c>
      <c r="BZ15" s="126">
        <f t="shared" si="7"/>
        <v>7744.0469999999968</v>
      </c>
      <c r="CA15" s="126">
        <f t="shared" si="7"/>
        <v>8694.4519999999993</v>
      </c>
      <c r="CB15" s="126">
        <f t="shared" si="7"/>
        <v>10005.847</v>
      </c>
      <c r="CC15" s="126">
        <f t="shared" si="7"/>
        <v>14128.219499999997</v>
      </c>
      <c r="CD15" s="126">
        <f t="shared" si="7"/>
        <v>105648.0681</v>
      </c>
    </row>
    <row r="16" spans="2:82">
      <c r="B16" s="27" t="s">
        <v>106</v>
      </c>
      <c r="C16" s="45" t="s">
        <v>107</v>
      </c>
      <c r="D16" s="44" t="s">
        <v>16</v>
      </c>
      <c r="E16" s="100">
        <f>+Gasto!E9</f>
        <v>1843.0000000000005</v>
      </c>
      <c r="F16" s="100">
        <f>+Gasto!F9</f>
        <v>2134.6</v>
      </c>
      <c r="G16" s="100">
        <f>+Gasto!G9</f>
        <v>3950.9</v>
      </c>
      <c r="H16" s="100">
        <f>+Gasto!H9</f>
        <v>2059.5</v>
      </c>
      <c r="I16" s="100">
        <f>+Gasto!I9</f>
        <v>127.8</v>
      </c>
      <c r="J16" s="100">
        <f>+Gasto!J9</f>
        <v>2119.2000000000003</v>
      </c>
      <c r="K16" s="100">
        <f>+Gasto!K9</f>
        <v>3706.7</v>
      </c>
      <c r="L16" s="100">
        <f>+Gasto!L9</f>
        <v>1653.8999999999999</v>
      </c>
      <c r="M16" s="100">
        <f>+Gasto!M9</f>
        <v>799.40000000000009</v>
      </c>
      <c r="N16" s="100">
        <f>+Gasto!N9</f>
        <v>3925.8999999999996</v>
      </c>
      <c r="O16" s="100">
        <f>+Gasto!O9</f>
        <v>3466</v>
      </c>
      <c r="P16" s="100">
        <f>+Gasto!P9</f>
        <v>1009.1999999999999</v>
      </c>
      <c r="Q16" s="100">
        <f>+Gasto!Q9</f>
        <v>26796.100000000002</v>
      </c>
      <c r="R16" s="100">
        <f>+Gasto!R9</f>
        <v>2795.3</v>
      </c>
      <c r="S16" s="100">
        <f>+Gasto!S9</f>
        <v>1895.5</v>
      </c>
      <c r="T16" s="100">
        <f>+Gasto!T9</f>
        <v>1476.2</v>
      </c>
      <c r="U16" s="100">
        <f>+Gasto!U9</f>
        <v>3582.4</v>
      </c>
      <c r="V16" s="100">
        <f>+Gasto!V9</f>
        <v>1431.5</v>
      </c>
      <c r="W16" s="100">
        <f>+Gasto!W9</f>
        <v>1466</v>
      </c>
      <c r="X16" s="100">
        <f>+Gasto!X9</f>
        <v>2850.7</v>
      </c>
      <c r="Y16" s="100">
        <f>+Gasto!Y9</f>
        <v>2185</v>
      </c>
      <c r="Z16" s="100">
        <f>+Gasto!Z9</f>
        <v>1404.8000000000002</v>
      </c>
      <c r="AA16" s="100">
        <f>+Gasto!AA9</f>
        <v>2839</v>
      </c>
      <c r="AB16" s="100">
        <f>+Gasto!AB9</f>
        <v>3765.7000000000003</v>
      </c>
      <c r="AC16" s="100">
        <f>+Gasto!AC9</f>
        <v>1921.4</v>
      </c>
      <c r="AD16" s="100">
        <f>+Gasto!AD9</f>
        <v>27613.5</v>
      </c>
      <c r="AE16" s="100">
        <f>+Gasto!AE9</f>
        <v>2780.2</v>
      </c>
      <c r="AF16" s="100">
        <f>+Gasto!AF9</f>
        <v>2075</v>
      </c>
      <c r="AG16" s="100">
        <f>+Gasto!AG9</f>
        <v>2540.6</v>
      </c>
      <c r="AH16" s="100">
        <f>+Gasto!AH9</f>
        <v>2852.8</v>
      </c>
      <c r="AI16" s="100">
        <f>+Gasto!AI9</f>
        <v>1080.0999999999999</v>
      </c>
      <c r="AJ16" s="100">
        <f>+Gasto!AJ9</f>
        <v>3425.8</v>
      </c>
      <c r="AK16" s="100">
        <f>+Gasto!AK9</f>
        <v>2114.8000000000002</v>
      </c>
      <c r="AL16" s="100">
        <f>+Gasto!AL9</f>
        <v>1035</v>
      </c>
      <c r="AM16" s="100">
        <f>+Gasto!AM9</f>
        <v>2136</v>
      </c>
      <c r="AN16" s="100">
        <f>+Gasto!AN9</f>
        <v>2246.4</v>
      </c>
      <c r="AO16" s="100">
        <f>+Gasto!AO9</f>
        <v>3976</v>
      </c>
      <c r="AP16" s="100">
        <f>+Gasto!AP9</f>
        <v>1778.9</v>
      </c>
      <c r="AQ16" s="100">
        <f>+Gasto!AQ9</f>
        <v>28041.599999999999</v>
      </c>
      <c r="AR16" s="100">
        <f>+Gasto!AR9</f>
        <v>2812.8</v>
      </c>
      <c r="AS16" s="100">
        <f>+Gasto!AS9</f>
        <v>2161</v>
      </c>
      <c r="AT16" s="100">
        <f>+Gasto!AT9</f>
        <v>3555.6</v>
      </c>
      <c r="AU16" s="100">
        <f>+Gasto!AU9</f>
        <v>1027.7</v>
      </c>
      <c r="AV16" s="100">
        <f>+Gasto!AV9</f>
        <v>2242</v>
      </c>
      <c r="AW16" s="100">
        <f>+Gasto!AW9</f>
        <v>2742.3</v>
      </c>
      <c r="AX16" s="100">
        <f>+Gasto!AX9</f>
        <v>2703.3</v>
      </c>
      <c r="AY16" s="100">
        <f>+Gasto!AY9</f>
        <v>2025.2</v>
      </c>
      <c r="AZ16" s="100">
        <f>+Gasto!AZ9</f>
        <v>2698.7000000000003</v>
      </c>
      <c r="BA16" s="100">
        <f>+Gasto!BA9</f>
        <v>2496.8000000000002</v>
      </c>
      <c r="BB16" s="100">
        <f>+Gasto!BB9</f>
        <v>4109.8999999999996</v>
      </c>
      <c r="BC16" s="100">
        <f>+Gasto!BC9</f>
        <v>816.9</v>
      </c>
      <c r="BD16" s="100">
        <f>+Gasto!BD9</f>
        <v>29392.2</v>
      </c>
      <c r="BE16" s="100">
        <f>+Gasto!BE9</f>
        <v>3115.8</v>
      </c>
      <c r="BF16" s="100">
        <f>+Gasto!BF9</f>
        <v>3280.5</v>
      </c>
      <c r="BG16" s="100">
        <f>+Gasto!BG9</f>
        <v>2617.8000000000002</v>
      </c>
      <c r="BH16" s="100">
        <f>+Gasto!BH9</f>
        <v>2385.9</v>
      </c>
      <c r="BI16" s="100">
        <f>+Gasto!BI9</f>
        <v>2657</v>
      </c>
      <c r="BJ16" s="100">
        <f>+Gasto!BJ9</f>
        <v>2318.6999999999998</v>
      </c>
      <c r="BK16" s="100">
        <f>+Gasto!BK9</f>
        <v>1208.6999999999998</v>
      </c>
      <c r="BL16" s="100">
        <f>+Gasto!BL9</f>
        <v>3676</v>
      </c>
      <c r="BM16" s="100">
        <f>+Gasto!BM9</f>
        <v>2367</v>
      </c>
      <c r="BN16" s="100">
        <f>+Gasto!BN9</f>
        <v>2529.1</v>
      </c>
      <c r="BO16" s="100">
        <f>+Gasto!BO9</f>
        <v>4393.8999999999996</v>
      </c>
      <c r="BP16" s="100">
        <f>+Gasto!BP9</f>
        <v>875.80000000000007</v>
      </c>
      <c r="BQ16" s="100">
        <f>+Gasto!BQ9</f>
        <v>31426.2</v>
      </c>
      <c r="BR16" s="100">
        <f>+Gasto!BR9</f>
        <v>4460.3999999999996</v>
      </c>
      <c r="BS16" s="100">
        <f>+Gasto!BS9</f>
        <v>2638.5</v>
      </c>
      <c r="BT16" s="100">
        <f>+Gasto!BT9</f>
        <v>2661.7</v>
      </c>
      <c r="BU16" s="100">
        <f>+Gasto!BU9</f>
        <v>2477.9</v>
      </c>
      <c r="BV16" s="100">
        <f>+Gasto!BV9</f>
        <v>2559.6999999999998</v>
      </c>
      <c r="BW16" s="100">
        <f>+Gasto!BW9</f>
        <v>2462.4</v>
      </c>
      <c r="BX16" s="100">
        <f>+Gasto!BX9</f>
        <v>2560.6</v>
      </c>
      <c r="BY16" s="100">
        <f>+Gasto!BY9</f>
        <v>2729.4</v>
      </c>
      <c r="BZ16" s="100">
        <f>+Gasto!BZ9</f>
        <v>2431</v>
      </c>
      <c r="CA16" s="100">
        <f>+Gasto!CA9</f>
        <v>2767.7</v>
      </c>
      <c r="CB16" s="100">
        <f>+Gasto!CB9</f>
        <v>4745</v>
      </c>
      <c r="CC16" s="100">
        <f>+Gasto!CC9</f>
        <v>1262.7</v>
      </c>
      <c r="CD16" s="100">
        <f>+Gasto!CD9</f>
        <v>33757</v>
      </c>
    </row>
    <row r="17" spans="2:82">
      <c r="B17" s="27" t="s">
        <v>108</v>
      </c>
      <c r="C17" s="45" t="s">
        <v>109</v>
      </c>
      <c r="D17" s="44" t="s">
        <v>16</v>
      </c>
      <c r="E17" s="100">
        <f>+Gasto!E14</f>
        <v>1071.6674474399999</v>
      </c>
      <c r="F17" s="100">
        <f>+Gasto!F14</f>
        <v>900.07873796000024</v>
      </c>
      <c r="G17" s="100">
        <f>+Gasto!G14</f>
        <v>763.57135089999997</v>
      </c>
      <c r="H17" s="100">
        <f>+Gasto!H14</f>
        <v>1163.46975193</v>
      </c>
      <c r="I17" s="100">
        <f>+Gasto!I14</f>
        <v>815.97193747999995</v>
      </c>
      <c r="J17" s="100">
        <f>+Gasto!J14</f>
        <v>1101.7720631</v>
      </c>
      <c r="K17" s="100">
        <f>+Gasto!K14</f>
        <v>1136.7290341099999</v>
      </c>
      <c r="L17" s="100">
        <f>+Gasto!L14</f>
        <v>499.36902226000001</v>
      </c>
      <c r="M17" s="100">
        <f>+Gasto!M14</f>
        <v>1201.7179122099999</v>
      </c>
      <c r="N17" s="100">
        <f>+Gasto!N14</f>
        <v>754.27763259000005</v>
      </c>
      <c r="O17" s="100">
        <f>+Gasto!O14</f>
        <v>821.73472655</v>
      </c>
      <c r="P17" s="100">
        <f>+Gasto!P14</f>
        <v>927.81616051000003</v>
      </c>
      <c r="Q17" s="100">
        <f>+Gasto!Q14</f>
        <v>11158.175999999999</v>
      </c>
      <c r="R17" s="100">
        <f>+Gasto!R14</f>
        <v>906.68449999999996</v>
      </c>
      <c r="S17" s="100">
        <f>+Gasto!S14</f>
        <v>481.82830000000001</v>
      </c>
      <c r="T17" s="100">
        <f>+Gasto!T14</f>
        <v>787.34780000000001</v>
      </c>
      <c r="U17" s="100">
        <f>+Gasto!U14</f>
        <v>1063.3011000000001</v>
      </c>
      <c r="V17" s="100">
        <f>+Gasto!V14</f>
        <v>943.92280000000005</v>
      </c>
      <c r="W17" s="100">
        <f>+Gasto!W14</f>
        <v>809.59530000000018</v>
      </c>
      <c r="X17" s="100">
        <f>+Gasto!X14</f>
        <v>877.04259999999999</v>
      </c>
      <c r="Y17" s="100">
        <f>+Gasto!Y14</f>
        <v>910.31849999999997</v>
      </c>
      <c r="Z17" s="100">
        <f>+Gasto!Z14</f>
        <v>731.21430000000009</v>
      </c>
      <c r="AA17" s="100">
        <f>+Gasto!AA14</f>
        <v>854.37030000000004</v>
      </c>
      <c r="AB17" s="100">
        <f>+Gasto!AB14</f>
        <v>1000.1244</v>
      </c>
      <c r="AC17" s="100">
        <f>+Gasto!AC14</f>
        <v>2794.5941000000003</v>
      </c>
      <c r="AD17" s="100">
        <f>+Gasto!AD14</f>
        <v>12160.343999999999</v>
      </c>
      <c r="AE17" s="100">
        <f>+Gasto!AE14</f>
        <v>502.02249999999998</v>
      </c>
      <c r="AF17" s="100">
        <f>+Gasto!AF14</f>
        <v>807.20179999999993</v>
      </c>
      <c r="AG17" s="100">
        <f>+Gasto!AG14</f>
        <v>1323.5518999999997</v>
      </c>
      <c r="AH17" s="100">
        <f>+Gasto!AH14</f>
        <v>682.42809999999997</v>
      </c>
      <c r="AI17" s="100">
        <f>+Gasto!AI14</f>
        <v>855.84059999999999</v>
      </c>
      <c r="AJ17" s="100">
        <f>+Gasto!AJ14</f>
        <v>1054.1769999999997</v>
      </c>
      <c r="AK17" s="100">
        <f>+Gasto!AK14</f>
        <v>1063.7617000000002</v>
      </c>
      <c r="AL17" s="100">
        <f>+Gasto!AL14</f>
        <v>977.40620000000013</v>
      </c>
      <c r="AM17" s="100">
        <f>+Gasto!AM14</f>
        <v>783.62429999999995</v>
      </c>
      <c r="AN17" s="100">
        <f>+Gasto!AN14</f>
        <v>954.13580000000002</v>
      </c>
      <c r="AO17" s="100">
        <f>+Gasto!AO14</f>
        <v>677.81639999999993</v>
      </c>
      <c r="AP17" s="100">
        <f>+Gasto!AP14</f>
        <v>2081.7979999999998</v>
      </c>
      <c r="AQ17" s="100">
        <f>+Gasto!AQ14</f>
        <v>11763.763999999999</v>
      </c>
      <c r="AR17" s="100">
        <f>+Gasto!AR14</f>
        <v>883.40160000000003</v>
      </c>
      <c r="AS17" s="100">
        <f>+Gasto!AS14</f>
        <v>873.75869999999998</v>
      </c>
      <c r="AT17" s="100">
        <f>+Gasto!AT14</f>
        <v>1276.0793999999999</v>
      </c>
      <c r="AU17" s="100">
        <f>+Gasto!AU14</f>
        <v>1087.0795000000001</v>
      </c>
      <c r="AV17" s="100">
        <f>+Gasto!AV14</f>
        <v>1279.7838000000002</v>
      </c>
      <c r="AW17" s="100">
        <f>+Gasto!AW14</f>
        <v>899.80140000000006</v>
      </c>
      <c r="AX17" s="100">
        <f>+Gasto!AX14</f>
        <v>1049.6723999999999</v>
      </c>
      <c r="AY17" s="100">
        <f>+Gasto!AY14</f>
        <v>1092.0309</v>
      </c>
      <c r="AZ17" s="100">
        <f>+Gasto!AZ14</f>
        <v>1289.0263</v>
      </c>
      <c r="BA17" s="100">
        <f>+Gasto!BA14</f>
        <v>1327.7315999999998</v>
      </c>
      <c r="BB17" s="100">
        <f>+Gasto!BB14</f>
        <v>1930.4404999999997</v>
      </c>
      <c r="BC17" s="100">
        <f>+Gasto!BC14</f>
        <v>1193.2283</v>
      </c>
      <c r="BD17" s="100">
        <f>+Gasto!BD14</f>
        <v>14182.035</v>
      </c>
      <c r="BE17" s="100">
        <f>+Gasto!BE14</f>
        <v>962.64449999999999</v>
      </c>
      <c r="BF17" s="100">
        <f>+Gasto!BF14</f>
        <v>973.13019999999995</v>
      </c>
      <c r="BG17" s="100">
        <f>+Gasto!BG14</f>
        <v>1368.0201000000002</v>
      </c>
      <c r="BH17" s="100">
        <f>+Gasto!BH14</f>
        <v>1213.8121000000001</v>
      </c>
      <c r="BI17" s="100">
        <f>+Gasto!BI14</f>
        <v>1230.0998999999999</v>
      </c>
      <c r="BJ17" s="100">
        <f>+Gasto!BJ14</f>
        <v>1009.8728</v>
      </c>
      <c r="BK17" s="100">
        <f>+Gasto!BK14</f>
        <v>1244.0617999999999</v>
      </c>
      <c r="BL17" s="100">
        <f>+Gasto!BL14</f>
        <v>1563.7799999999997</v>
      </c>
      <c r="BM17" s="100">
        <f>+Gasto!BM14</f>
        <v>1531.8506</v>
      </c>
      <c r="BN17" s="100">
        <f>+Gasto!BN14</f>
        <v>1317.1732</v>
      </c>
      <c r="BO17" s="100">
        <f>+Gasto!BO14</f>
        <v>1321.0753999999999</v>
      </c>
      <c r="BP17" s="100">
        <f>+Gasto!BP14</f>
        <v>1343.4462999999998</v>
      </c>
      <c r="BQ17" s="100">
        <f>+Gasto!BQ14</f>
        <v>15078.967017230001</v>
      </c>
      <c r="BR17" s="100">
        <f>+Gasto!BR14</f>
        <v>1020.2</v>
      </c>
      <c r="BS17" s="100">
        <f>+Gasto!BS14</f>
        <v>1174.5</v>
      </c>
      <c r="BT17" s="100">
        <f>+Gasto!BT14</f>
        <v>1354.8999999999999</v>
      </c>
      <c r="BU17" s="100">
        <f>+Gasto!BU14</f>
        <v>1790.9</v>
      </c>
      <c r="BV17" s="100">
        <f>+Gasto!BV14</f>
        <v>691.8</v>
      </c>
      <c r="BW17" s="100">
        <f>+Gasto!BW14</f>
        <v>1167.5</v>
      </c>
      <c r="BX17" s="100">
        <f>+Gasto!BX14</f>
        <v>1659.1</v>
      </c>
      <c r="BY17" s="100">
        <f>+Gasto!BY14</f>
        <v>1393.4</v>
      </c>
      <c r="BZ17" s="100">
        <f>+Gasto!BZ14</f>
        <v>1200.6999999999973</v>
      </c>
      <c r="CA17" s="100">
        <f>+Gasto!CA14</f>
        <v>1435.3</v>
      </c>
      <c r="CB17" s="100">
        <f>+Gasto!CB14</f>
        <v>765.2</v>
      </c>
      <c r="CC17" s="100">
        <f>+Gasto!CC14</f>
        <v>4283.5</v>
      </c>
      <c r="CD17" s="100">
        <f>+Gasto!CD14</f>
        <v>17936.999999999996</v>
      </c>
    </row>
    <row r="18" spans="2:82">
      <c r="B18" s="27" t="s">
        <v>110</v>
      </c>
      <c r="C18" s="45" t="s">
        <v>111</v>
      </c>
      <c r="D18" s="44" t="s">
        <v>16</v>
      </c>
      <c r="E18" s="100">
        <f>+Gasto!E16</f>
        <v>581.19635075043095</v>
      </c>
      <c r="F18" s="100">
        <f>+Gasto!F16</f>
        <v>185.2684555879049</v>
      </c>
      <c r="G18" s="100">
        <f>+Gasto!G16</f>
        <v>206.5041650222378</v>
      </c>
      <c r="H18" s="100">
        <f>+Gasto!H16</f>
        <v>333.80797577369646</v>
      </c>
      <c r="I18" s="100">
        <f>+Gasto!I16</f>
        <v>228.52181599972374</v>
      </c>
      <c r="J18" s="100">
        <f>+Gasto!J16</f>
        <v>444.36500005265361</v>
      </c>
      <c r="K18" s="100">
        <f>+Gasto!K16</f>
        <v>583.87344100461428</v>
      </c>
      <c r="L18" s="100">
        <f>+Gasto!L16</f>
        <v>344.69338009408028</v>
      </c>
      <c r="M18" s="100">
        <f>+Gasto!M16</f>
        <v>167.3654037772217</v>
      </c>
      <c r="N18" s="100">
        <f>+Gasto!N16</f>
        <v>340.36096329394917</v>
      </c>
      <c r="O18" s="100">
        <f>+Gasto!O16</f>
        <v>244.09024735772326</v>
      </c>
      <c r="P18" s="100">
        <f>+Gasto!P16</f>
        <v>422.3250138954761</v>
      </c>
      <c r="Q18" s="100">
        <f>+Gasto!Q16</f>
        <v>4082.3719896497123</v>
      </c>
      <c r="R18" s="100">
        <f>+Gasto!R16</f>
        <v>564.41508843460497</v>
      </c>
      <c r="S18" s="100">
        <f>+Gasto!S16</f>
        <v>339.29381400269</v>
      </c>
      <c r="T18" s="100">
        <f>+Gasto!T16</f>
        <v>170.51626519300157</v>
      </c>
      <c r="U18" s="100">
        <f>+Gasto!U16</f>
        <v>362.66811462751798</v>
      </c>
      <c r="V18" s="100">
        <f>+Gasto!V16</f>
        <v>339.47292091523292</v>
      </c>
      <c r="W18" s="100">
        <f>+Gasto!W16</f>
        <v>430.48243860480409</v>
      </c>
      <c r="X18" s="100">
        <f>+Gasto!X16</f>
        <v>557.96780888313106</v>
      </c>
      <c r="Y18" s="100">
        <f>+Gasto!Y16</f>
        <v>326.85420852284602</v>
      </c>
      <c r="Z18" s="100">
        <f>+Gasto!Z16</f>
        <v>204.51317095045997</v>
      </c>
      <c r="AA18" s="100">
        <f>+Gasto!AA16</f>
        <v>400.86429463924992</v>
      </c>
      <c r="AB18" s="100">
        <f>+Gasto!AB16</f>
        <v>339.41181120311694</v>
      </c>
      <c r="AC18" s="100">
        <f>+Gasto!AC16</f>
        <v>519.98258074026012</v>
      </c>
      <c r="AD18" s="100">
        <f>+Gasto!AD16</f>
        <v>4556.4425167169156</v>
      </c>
      <c r="AE18" s="100">
        <f>+Gasto!AE16</f>
        <v>597.57094962358474</v>
      </c>
      <c r="AF18" s="100">
        <f>+Gasto!AF16</f>
        <v>387.58068196889008</v>
      </c>
      <c r="AG18" s="100">
        <f>+Gasto!AG16</f>
        <v>306.87920005838396</v>
      </c>
      <c r="AH18" s="100">
        <f>+Gasto!AH16</f>
        <v>367.0595543163713</v>
      </c>
      <c r="AI18" s="100">
        <f>+Gasto!AI16</f>
        <v>338.01271419375843</v>
      </c>
      <c r="AJ18" s="100">
        <f>+Gasto!AJ16</f>
        <v>502.86293525195958</v>
      </c>
      <c r="AK18" s="100">
        <f>+Gasto!AK16</f>
        <v>635.87616293686949</v>
      </c>
      <c r="AL18" s="100">
        <f>+Gasto!AL16</f>
        <v>371.94047690002981</v>
      </c>
      <c r="AM18" s="100">
        <f>+Gasto!AM16</f>
        <v>334.26300220519778</v>
      </c>
      <c r="AN18" s="100">
        <f>+Gasto!AN16</f>
        <v>319.01472063866629</v>
      </c>
      <c r="AO18" s="100">
        <f>+Gasto!AO16</f>
        <v>314.34732093363812</v>
      </c>
      <c r="AP18" s="100">
        <f>+Gasto!AP16</f>
        <v>558.44167712224089</v>
      </c>
      <c r="AQ18" s="100">
        <f>+Gasto!AQ16</f>
        <v>5033.8496961495903</v>
      </c>
      <c r="AR18" s="100">
        <f>+Gasto!AR16</f>
        <v>654.59839999999997</v>
      </c>
      <c r="AS18" s="100">
        <f>+Gasto!AS16</f>
        <v>365.1413</v>
      </c>
      <c r="AT18" s="100">
        <f>+Gasto!AT16</f>
        <v>418.62060000000002</v>
      </c>
      <c r="AU18" s="100">
        <f>+Gasto!AU16</f>
        <v>386.82050000000004</v>
      </c>
      <c r="AV18" s="100">
        <f>+Gasto!AV16</f>
        <v>446.21620000000001</v>
      </c>
      <c r="AW18" s="100">
        <f>+Gasto!AW16</f>
        <v>481.39859999999999</v>
      </c>
      <c r="AX18" s="100">
        <f>+Gasto!AX16</f>
        <v>656.52760000000001</v>
      </c>
      <c r="AY18" s="100">
        <f>+Gasto!AY16</f>
        <v>382.26910000000004</v>
      </c>
      <c r="AZ18" s="100">
        <f>+Gasto!AZ16</f>
        <v>494.6737</v>
      </c>
      <c r="BA18" s="100">
        <f>+Gasto!BA16</f>
        <v>233.76840000000001</v>
      </c>
      <c r="BB18" s="100">
        <f>+Gasto!BB16</f>
        <v>322.75949999999995</v>
      </c>
      <c r="BC18" s="100">
        <f>+Gasto!BC16</f>
        <v>807.97170000000006</v>
      </c>
      <c r="BD18" s="100">
        <f>+Gasto!BD16</f>
        <v>5650.7650000000003</v>
      </c>
      <c r="BE18" s="100">
        <f>+Gasto!BE16</f>
        <v>599.45550000000003</v>
      </c>
      <c r="BF18" s="100">
        <f>+Gasto!BF16</f>
        <v>427.56979999999999</v>
      </c>
      <c r="BG18" s="100">
        <f>+Gasto!BG16</f>
        <v>528.7799</v>
      </c>
      <c r="BH18" s="100">
        <f>+Gasto!BH16</f>
        <v>409.58789999999999</v>
      </c>
      <c r="BI18" s="100">
        <f>+Gasto!BI16</f>
        <v>538.1001</v>
      </c>
      <c r="BJ18" s="100">
        <f>+Gasto!BJ16</f>
        <v>584.72720000000004</v>
      </c>
      <c r="BK18" s="100">
        <f>+Gasto!BK16</f>
        <v>612.83820000000003</v>
      </c>
      <c r="BL18" s="100">
        <f>+Gasto!BL16</f>
        <v>478.82000000000005</v>
      </c>
      <c r="BM18" s="100">
        <f>+Gasto!BM16</f>
        <v>596.34940000000006</v>
      </c>
      <c r="BN18" s="100">
        <f>+Gasto!BN16</f>
        <v>466.92679999999996</v>
      </c>
      <c r="BO18" s="100">
        <f>+Gasto!BO16</f>
        <v>104.52460000000002</v>
      </c>
      <c r="BP18" s="100">
        <f>+Gasto!BP16</f>
        <v>1259.5536999999999</v>
      </c>
      <c r="BQ18" s="100">
        <f>+Gasto!BQ16</f>
        <v>6607.2329827700005</v>
      </c>
      <c r="BR18" s="100">
        <f>+Gasto!BR16</f>
        <v>687.2</v>
      </c>
      <c r="BS18" s="100">
        <f>+Gasto!BS16</f>
        <v>725.8</v>
      </c>
      <c r="BT18" s="100">
        <f>+Gasto!BT16</f>
        <v>790</v>
      </c>
      <c r="BU18" s="100">
        <f>+Gasto!BU16</f>
        <v>485.9</v>
      </c>
      <c r="BV18" s="100">
        <f>+Gasto!BV16</f>
        <v>1060.7000000000003</v>
      </c>
      <c r="BW18" s="100">
        <f>+Gasto!BW16</f>
        <v>717.1</v>
      </c>
      <c r="BX18" s="100">
        <f>+Gasto!BX16</f>
        <v>881.4</v>
      </c>
      <c r="BY18" s="100">
        <f>+Gasto!BY16</f>
        <v>134.19999999999999</v>
      </c>
      <c r="BZ18" s="100">
        <f>+Gasto!BZ16</f>
        <v>428.99999999999955</v>
      </c>
      <c r="CA18" s="100">
        <f>+Gasto!CA16</f>
        <v>131.50000000000037</v>
      </c>
      <c r="CB18" s="100">
        <f>+Gasto!CB16</f>
        <v>107.90000000000009</v>
      </c>
      <c r="CC18" s="100">
        <f>+Gasto!CC16</f>
        <v>3578.6000000000004</v>
      </c>
      <c r="CD18" s="100">
        <f>+Gasto!CD16</f>
        <v>9729.2999999999993</v>
      </c>
    </row>
    <row r="19" spans="2:82">
      <c r="B19" s="27" t="s">
        <v>112</v>
      </c>
      <c r="C19" s="45" t="s">
        <v>113</v>
      </c>
      <c r="D19" s="44" t="s">
        <v>16</v>
      </c>
      <c r="E19" s="100">
        <f>+Gasto!E20</f>
        <v>5.0410000000000004</v>
      </c>
      <c r="F19" s="100">
        <f>+Gasto!F20</f>
        <v>5.3170000000000002</v>
      </c>
      <c r="G19" s="100">
        <f>+Gasto!G20</f>
        <v>6.1260000000000003</v>
      </c>
      <c r="H19" s="100">
        <f>+Gasto!H20</f>
        <v>4.8289999999999997</v>
      </c>
      <c r="I19" s="100">
        <f>+Gasto!I20</f>
        <v>4.83</v>
      </c>
      <c r="J19" s="100">
        <f>+Gasto!J20</f>
        <v>11.407999999999999</v>
      </c>
      <c r="K19" s="100">
        <f>+Gasto!K20</f>
        <v>4.4279999999999999</v>
      </c>
      <c r="L19" s="100">
        <f>+Gasto!L20</f>
        <v>5.23</v>
      </c>
      <c r="M19" s="100">
        <f>+Gasto!M20</f>
        <v>4.9169999999999998</v>
      </c>
      <c r="N19" s="100">
        <f>+Gasto!N20</f>
        <v>8.1790000000000003</v>
      </c>
      <c r="O19" s="100">
        <f>+Gasto!O20</f>
        <v>4.83</v>
      </c>
      <c r="P19" s="100">
        <f>+Gasto!P20</f>
        <v>4.9820000000000002</v>
      </c>
      <c r="Q19" s="100">
        <f>+Gasto!Q20</f>
        <v>70.117000000000004</v>
      </c>
      <c r="R19" s="100">
        <f>+Gasto!R20</f>
        <v>2.6669999999999998</v>
      </c>
      <c r="S19" s="100">
        <f>+Gasto!S20</f>
        <v>2.6659999999999999</v>
      </c>
      <c r="T19" s="100">
        <f>+Gasto!T20</f>
        <v>2.6669999999999998</v>
      </c>
      <c r="U19" s="100">
        <f>+Gasto!U20</f>
        <v>2.6669999999999998</v>
      </c>
      <c r="V19" s="100">
        <f>+Gasto!V20</f>
        <v>2.6659999999999999</v>
      </c>
      <c r="W19" s="100">
        <f>+Gasto!W20</f>
        <v>2.6669999999999998</v>
      </c>
      <c r="X19" s="100">
        <f>+Gasto!X20</f>
        <v>4</v>
      </c>
      <c r="Y19" s="100">
        <f>+Gasto!Y20</f>
        <v>4</v>
      </c>
      <c r="Z19" s="100">
        <f>+Gasto!Z20</f>
        <v>4</v>
      </c>
      <c r="AA19" s="100">
        <f>+Gasto!AA20</f>
        <v>4</v>
      </c>
      <c r="AB19" s="100">
        <f>+Gasto!AB20</f>
        <v>4</v>
      </c>
      <c r="AC19" s="100">
        <f>+Gasto!AC20</f>
        <v>4</v>
      </c>
      <c r="AD19" s="100">
        <f>+Gasto!AD20</f>
        <v>40</v>
      </c>
      <c r="AE19" s="100">
        <f>+Gasto!AE20</f>
        <v>10</v>
      </c>
      <c r="AF19" s="100">
        <f>+Gasto!AF20</f>
        <v>0</v>
      </c>
      <c r="AG19" s="100">
        <f>+Gasto!AG20</f>
        <v>0</v>
      </c>
      <c r="AH19" s="100">
        <f>+Gasto!AH20</f>
        <v>10</v>
      </c>
      <c r="AI19" s="100">
        <f>+Gasto!AI20</f>
        <v>1.9710000000000001</v>
      </c>
      <c r="AJ19" s="100">
        <f>+Gasto!AJ20</f>
        <v>0</v>
      </c>
      <c r="AK19" s="100">
        <f>+Gasto!AK20</f>
        <v>10</v>
      </c>
      <c r="AL19" s="100">
        <f>+Gasto!AL20</f>
        <v>0.34399999999999997</v>
      </c>
      <c r="AM19" s="100">
        <f>+Gasto!AM20</f>
        <v>0.12</v>
      </c>
      <c r="AN19" s="100">
        <f>+Gasto!AN20</f>
        <v>10.516</v>
      </c>
      <c r="AO19" s="100">
        <f>+Gasto!AO20</f>
        <v>1.821</v>
      </c>
      <c r="AP19" s="100">
        <f>+Gasto!AP20</f>
        <v>0</v>
      </c>
      <c r="AQ19" s="100">
        <f>+Gasto!AQ20</f>
        <v>44.771999999999998</v>
      </c>
      <c r="AR19" s="100">
        <f>+Gasto!AR20</f>
        <v>12.164999999999999</v>
      </c>
      <c r="AS19" s="100">
        <f>+Gasto!AS20</f>
        <v>0</v>
      </c>
      <c r="AT19" s="100">
        <f>+Gasto!AT20</f>
        <v>0</v>
      </c>
      <c r="AU19" s="100">
        <f>+Gasto!AU20</f>
        <v>12.048999999999999</v>
      </c>
      <c r="AV19" s="100">
        <f>+Gasto!AV20</f>
        <v>0</v>
      </c>
      <c r="AW19" s="100">
        <f>+Gasto!AW20</f>
        <v>0</v>
      </c>
      <c r="AX19" s="100">
        <f>+Gasto!AX20</f>
        <v>12.06</v>
      </c>
      <c r="AY19" s="100">
        <f>+Gasto!AY20</f>
        <v>0</v>
      </c>
      <c r="AZ19" s="100">
        <f>+Gasto!AZ20</f>
        <v>0</v>
      </c>
      <c r="BA19" s="100">
        <f>+Gasto!BA20</f>
        <v>12.513</v>
      </c>
      <c r="BB19" s="100">
        <f>+Gasto!BB20</f>
        <v>0</v>
      </c>
      <c r="BC19" s="100">
        <f>+Gasto!BC20</f>
        <v>11.762</v>
      </c>
      <c r="BD19" s="100">
        <f>+Gasto!BD20</f>
        <v>60.548999999999999</v>
      </c>
      <c r="BE19" s="100">
        <f>+Gasto!BE20</f>
        <v>14.2</v>
      </c>
      <c r="BF19" s="100">
        <f>+Gasto!BF20</f>
        <v>0</v>
      </c>
      <c r="BG19" s="100">
        <f>+Gasto!BG20</f>
        <v>1.9590000000000001</v>
      </c>
      <c r="BH19" s="100">
        <f>+Gasto!BH20</f>
        <v>10</v>
      </c>
      <c r="BI19" s="100">
        <f>+Gasto!BI20</f>
        <v>146.08500000000001</v>
      </c>
      <c r="BJ19" s="100">
        <f>+Gasto!BJ20</f>
        <v>66.263000000000005</v>
      </c>
      <c r="BK19" s="100">
        <f>+Gasto!BK20</f>
        <v>77.097999999999999</v>
      </c>
      <c r="BL19" s="100">
        <f>+Gasto!BL20</f>
        <v>14.34</v>
      </c>
      <c r="BM19" s="100">
        <f>+Gasto!BM20</f>
        <v>2.637</v>
      </c>
      <c r="BN19" s="100">
        <f>+Gasto!BN20</f>
        <v>14.983000000000001</v>
      </c>
      <c r="BO19" s="100">
        <f>+Gasto!BO20</f>
        <v>5.6349999999999998</v>
      </c>
      <c r="BP19" s="100">
        <f>+Gasto!BP20</f>
        <v>48.798000000000002</v>
      </c>
      <c r="BQ19" s="100">
        <f>+Gasto!BQ20</f>
        <v>401.99799999999999</v>
      </c>
      <c r="BR19" s="100">
        <f>+Gasto!BR20</f>
        <v>13.266</v>
      </c>
      <c r="BS19" s="100">
        <f>+Gasto!BS20</f>
        <v>2.9510000000000001</v>
      </c>
      <c r="BT19" s="100">
        <f>+Gasto!BT20</f>
        <v>135.06899999999999</v>
      </c>
      <c r="BU19" s="100">
        <f>+Gasto!BU20</f>
        <v>12.391999999999999</v>
      </c>
      <c r="BV19" s="100">
        <f>+Gasto!BV20</f>
        <v>19.623000000000001</v>
      </c>
      <c r="BW19" s="100">
        <f>+Gasto!BW20</f>
        <v>425.94749999999999</v>
      </c>
      <c r="BX19" s="100">
        <f>+Gasto!BX20</f>
        <v>13.878</v>
      </c>
      <c r="BY19" s="100">
        <f>+Gasto!BY20</f>
        <v>74.650999999999996</v>
      </c>
      <c r="BZ19" s="100">
        <f>+Gasto!BZ20</f>
        <v>135.31</v>
      </c>
      <c r="CA19" s="100">
        <f>+Gasto!CA20</f>
        <v>227.70099999999999</v>
      </c>
      <c r="CB19" s="100">
        <f>+Gasto!CB20</f>
        <v>373.70400000000001</v>
      </c>
      <c r="CC19" s="100">
        <f>+Gasto!CC20</f>
        <v>117.18529999999994</v>
      </c>
      <c r="CD19" s="100">
        <f>+Gasto!CD20</f>
        <v>1551.6777999999999</v>
      </c>
    </row>
    <row r="20" spans="2:82">
      <c r="B20" s="27" t="s">
        <v>114</v>
      </c>
      <c r="C20" s="45" t="s">
        <v>115</v>
      </c>
      <c r="D20" s="44" t="s">
        <v>16</v>
      </c>
      <c r="E20" s="100">
        <f>+Gasto!E24</f>
        <v>863.2</v>
      </c>
      <c r="F20" s="100">
        <f>+Gasto!F24</f>
        <v>3722.3270000000002</v>
      </c>
      <c r="G20" s="100">
        <f>+Gasto!G24</f>
        <v>2057.7200000000003</v>
      </c>
      <c r="H20" s="100">
        <f>+Gasto!H24</f>
        <v>1247.337</v>
      </c>
      <c r="I20" s="100">
        <f>+Gasto!I24</f>
        <v>1006.965</v>
      </c>
      <c r="J20" s="100">
        <f>+Gasto!J24</f>
        <v>1012.5070000000001</v>
      </c>
      <c r="K20" s="100">
        <f>+Gasto!K24</f>
        <v>1784.0050000000001</v>
      </c>
      <c r="L20" s="100">
        <f>+Gasto!L24</f>
        <v>2226.2379999999998</v>
      </c>
      <c r="M20" s="100">
        <f>+Gasto!M24</f>
        <v>1532.7760000000001</v>
      </c>
      <c r="N20" s="100">
        <f>+Gasto!N24</f>
        <v>1519.8119999999999</v>
      </c>
      <c r="O20" s="100">
        <f>+Gasto!O24</f>
        <v>2097.4320000000002</v>
      </c>
      <c r="P20" s="100">
        <f>+Gasto!P24</f>
        <v>1638.3200000000002</v>
      </c>
      <c r="Q20" s="100">
        <f>+Gasto!Q24</f>
        <v>20708.638999999999</v>
      </c>
      <c r="R20" s="100">
        <f>+Gasto!R24</f>
        <v>1043.4389999999999</v>
      </c>
      <c r="S20" s="100">
        <f>+Gasto!S24</f>
        <v>1015.558</v>
      </c>
      <c r="T20" s="100">
        <f>+Gasto!T24</f>
        <v>1252.9359999999999</v>
      </c>
      <c r="U20" s="100">
        <f>+Gasto!U24</f>
        <v>1759.3709999999999</v>
      </c>
      <c r="V20" s="100">
        <f>+Gasto!V24</f>
        <v>1370.068</v>
      </c>
      <c r="W20" s="100">
        <f>+Gasto!W24</f>
        <v>1040.5219999999999</v>
      </c>
      <c r="X20" s="100">
        <f>+Gasto!X24</f>
        <v>1894.9179999999999</v>
      </c>
      <c r="Y20" s="100">
        <f>+Gasto!Y24</f>
        <v>1580.086</v>
      </c>
      <c r="Z20" s="100">
        <f>+Gasto!Z24</f>
        <v>1136.002</v>
      </c>
      <c r="AA20" s="100">
        <f>+Gasto!AA24</f>
        <v>1864.1579999999999</v>
      </c>
      <c r="AB20" s="100">
        <f>+Gasto!AB24</f>
        <v>1946.1509999999998</v>
      </c>
      <c r="AC20" s="100">
        <f>+Gasto!AC24</f>
        <v>2582.46</v>
      </c>
      <c r="AD20" s="100">
        <f>+Gasto!AD24</f>
        <v>18485.669000000002</v>
      </c>
      <c r="AE20" s="100">
        <f>+Gasto!AE24</f>
        <v>1352.4950000000001</v>
      </c>
      <c r="AF20" s="100">
        <f>+Gasto!AF24</f>
        <v>1547.712</v>
      </c>
      <c r="AG20" s="100">
        <f>+Gasto!AG24</f>
        <v>1603.527</v>
      </c>
      <c r="AH20" s="100">
        <f>+Gasto!AH24</f>
        <v>1622.1</v>
      </c>
      <c r="AI20" s="100">
        <f>+Gasto!AI24</f>
        <v>2029.4469999999999</v>
      </c>
      <c r="AJ20" s="100">
        <f>+Gasto!AJ24</f>
        <v>1200.481</v>
      </c>
      <c r="AK20" s="100">
        <f>+Gasto!AK24</f>
        <v>1518.7829999999999</v>
      </c>
      <c r="AL20" s="100">
        <f>+Gasto!AL24</f>
        <v>1325.692</v>
      </c>
      <c r="AM20" s="100">
        <f>+Gasto!AM24</f>
        <v>1966.8210000000001</v>
      </c>
      <c r="AN20" s="100">
        <f>+Gasto!AN24</f>
        <v>1990.5200000000002</v>
      </c>
      <c r="AO20" s="100">
        <f>+Gasto!AO24</f>
        <v>1493.84</v>
      </c>
      <c r="AP20" s="100">
        <f>+Gasto!AP24</f>
        <v>2567.4090000000001</v>
      </c>
      <c r="AQ20" s="100">
        <f>+Gasto!AQ24</f>
        <v>20218.827000000001</v>
      </c>
      <c r="AR20" s="100">
        <f>+Gasto!AR24</f>
        <v>1611.3320000000003</v>
      </c>
      <c r="AS20" s="100">
        <f>+Gasto!AS24</f>
        <v>1650.0200000000002</v>
      </c>
      <c r="AT20" s="100">
        <f>+Gasto!AT24</f>
        <v>2237.6090000000004</v>
      </c>
      <c r="AU20" s="100">
        <f>+Gasto!AU24</f>
        <v>1953.1990000000001</v>
      </c>
      <c r="AV20" s="100">
        <f>+Gasto!AV24</f>
        <v>1976.1879999999999</v>
      </c>
      <c r="AW20" s="100">
        <f>+Gasto!AW24</f>
        <v>1619.1029999999998</v>
      </c>
      <c r="AX20" s="100">
        <f>+Gasto!AX24</f>
        <v>2714.57</v>
      </c>
      <c r="AY20" s="100">
        <f>+Gasto!AY24</f>
        <v>2007.2870000000003</v>
      </c>
      <c r="AZ20" s="100">
        <f>+Gasto!AZ24</f>
        <v>1929.6799999999998</v>
      </c>
      <c r="BA20" s="100">
        <f>+Gasto!BA24</f>
        <v>2062.4470000000001</v>
      </c>
      <c r="BB20" s="100">
        <f>+Gasto!BB24</f>
        <v>1423.3019999999999</v>
      </c>
      <c r="BC20" s="100">
        <f>+Gasto!BC24</f>
        <v>3734.3470000000002</v>
      </c>
      <c r="BD20" s="100">
        <f>+Gasto!BD24</f>
        <v>24919.084000000003</v>
      </c>
      <c r="BE20" s="100">
        <f>+Gasto!BE24</f>
        <v>1283.6990000000001</v>
      </c>
      <c r="BF20" s="100">
        <f>+Gasto!BF24</f>
        <v>2576.1950000000002</v>
      </c>
      <c r="BG20" s="100">
        <f>+Gasto!BG24</f>
        <v>2318.2489999999998</v>
      </c>
      <c r="BH20" s="100">
        <f>+Gasto!BH24</f>
        <v>2137.4490000000001</v>
      </c>
      <c r="BI20" s="100">
        <f>+Gasto!BI24</f>
        <v>2137.5239999999999</v>
      </c>
      <c r="BJ20" s="100">
        <f>+Gasto!BJ24</f>
        <v>2250.8380000000002</v>
      </c>
      <c r="BK20" s="100">
        <f>+Gasto!BK24</f>
        <v>2235.232</v>
      </c>
      <c r="BL20" s="100">
        <f>+Gasto!BL24</f>
        <v>2168.21</v>
      </c>
      <c r="BM20" s="100">
        <f>+Gasto!BM24</f>
        <v>1817.0070000000001</v>
      </c>
      <c r="BN20" s="100">
        <f>+Gasto!BN24</f>
        <v>3329.5949999999998</v>
      </c>
      <c r="BO20" s="100">
        <f>+Gasto!BO24</f>
        <v>2655.8810000000003</v>
      </c>
      <c r="BP20" s="100">
        <f>+Gasto!BP24</f>
        <v>3075.337</v>
      </c>
      <c r="BQ20" s="100">
        <f>+Gasto!BQ24</f>
        <v>27985.216</v>
      </c>
      <c r="BR20" s="100">
        <f>+Gasto!BR24</f>
        <v>1389.9690000000001</v>
      </c>
      <c r="BS20" s="100">
        <f>+Gasto!BS24</f>
        <v>3851.5060000000003</v>
      </c>
      <c r="BT20" s="100">
        <f>+Gasto!BT24</f>
        <v>2283.663</v>
      </c>
      <c r="BU20" s="100">
        <f>+Gasto!BU24</f>
        <v>1995.7870000000003</v>
      </c>
      <c r="BV20" s="100">
        <f>+Gasto!BV24</f>
        <v>3253.5340000000006</v>
      </c>
      <c r="BW20" s="100">
        <f>+Gasto!BW24</f>
        <v>2980.3429999999998</v>
      </c>
      <c r="BX20" s="100">
        <f>+Gasto!BX24</f>
        <v>3282.1649999999995</v>
      </c>
      <c r="BY20" s="100">
        <f>+Gasto!BY24</f>
        <v>2411.0819999999999</v>
      </c>
      <c r="BZ20" s="100">
        <f>+Gasto!BZ24</f>
        <v>3201.0390000000002</v>
      </c>
      <c r="CA20" s="100">
        <f>+Gasto!CA24</f>
        <v>3616.04</v>
      </c>
      <c r="CB20" s="100">
        <f>+Gasto!CB24</f>
        <v>3567.8669999999997</v>
      </c>
      <c r="CC20" s="100">
        <f>+Gasto!CC24</f>
        <v>3287.4604999999997</v>
      </c>
      <c r="CD20" s="100">
        <f>+Gasto!CD24</f>
        <v>35120.455500000004</v>
      </c>
    </row>
    <row r="21" spans="2:82">
      <c r="B21" s="27" t="s">
        <v>116</v>
      </c>
      <c r="C21" s="45" t="s">
        <v>117</v>
      </c>
      <c r="D21" s="44" t="s">
        <v>16</v>
      </c>
      <c r="E21" s="100">
        <f>+Gasto!E34</f>
        <v>22.1</v>
      </c>
      <c r="F21" s="100">
        <f>+Gasto!F34</f>
        <v>402.50000000000006</v>
      </c>
      <c r="G21" s="100">
        <f>+Gasto!G34</f>
        <v>325.89999999999998</v>
      </c>
      <c r="H21" s="100">
        <f>+Gasto!H34</f>
        <v>143.1</v>
      </c>
      <c r="I21" s="100">
        <f>+Gasto!I34</f>
        <v>188.4</v>
      </c>
      <c r="J21" s="100">
        <f>+Gasto!J34</f>
        <v>97.8</v>
      </c>
      <c r="K21" s="100">
        <f>+Gasto!K34</f>
        <v>66</v>
      </c>
      <c r="L21" s="100">
        <f>+Gasto!L34</f>
        <v>35.5</v>
      </c>
      <c r="M21" s="100">
        <f>+Gasto!M34</f>
        <v>30.3</v>
      </c>
      <c r="N21" s="100">
        <f>+Gasto!N34</f>
        <v>50.7</v>
      </c>
      <c r="O21" s="100">
        <f>+Gasto!O34</f>
        <v>11.1</v>
      </c>
      <c r="P21" s="100">
        <f>+Gasto!P34</f>
        <v>74</v>
      </c>
      <c r="Q21" s="100">
        <f>+Gasto!Q34</f>
        <v>1447.4</v>
      </c>
      <c r="R21" s="100">
        <f>+Gasto!R34</f>
        <v>268.2</v>
      </c>
      <c r="S21" s="100">
        <f>+Gasto!S34</f>
        <v>185.4</v>
      </c>
      <c r="T21" s="100">
        <f>+Gasto!T34</f>
        <v>127.1</v>
      </c>
      <c r="U21" s="100">
        <f>+Gasto!U34</f>
        <v>275.5</v>
      </c>
      <c r="V21" s="100">
        <f>+Gasto!V34</f>
        <v>272.5</v>
      </c>
      <c r="W21" s="100">
        <f>+Gasto!W34</f>
        <v>2.6</v>
      </c>
      <c r="X21" s="100">
        <f>+Gasto!X34</f>
        <v>41.7</v>
      </c>
      <c r="Y21" s="100">
        <f>+Gasto!Y34</f>
        <v>141</v>
      </c>
      <c r="Z21" s="100">
        <f>+Gasto!Z34</f>
        <v>51.1</v>
      </c>
      <c r="AA21" s="100">
        <f>+Gasto!AA34</f>
        <v>80.099999999999994</v>
      </c>
      <c r="AB21" s="100">
        <f>+Gasto!AB34</f>
        <v>38.1</v>
      </c>
      <c r="AC21" s="100">
        <f>+Gasto!AC34</f>
        <v>52.9</v>
      </c>
      <c r="AD21" s="100">
        <f>+Gasto!AD34</f>
        <v>1536.2</v>
      </c>
      <c r="AE21" s="100">
        <f>+Gasto!AE34</f>
        <v>500</v>
      </c>
      <c r="AF21" s="100">
        <f>+Gasto!AF34</f>
        <v>21.9</v>
      </c>
      <c r="AG21" s="100">
        <f>+Gasto!AG34</f>
        <v>55.4</v>
      </c>
      <c r="AH21" s="100">
        <f>+Gasto!AH34</f>
        <v>573.1</v>
      </c>
      <c r="AI21" s="100">
        <f>+Gasto!AI34</f>
        <v>293.8</v>
      </c>
      <c r="AJ21" s="100">
        <f>+Gasto!AJ34</f>
        <v>38.9</v>
      </c>
      <c r="AK21" s="100">
        <f>+Gasto!AK34</f>
        <v>71</v>
      </c>
      <c r="AL21" s="100">
        <f>+Gasto!AL34</f>
        <v>36.9</v>
      </c>
      <c r="AM21" s="100">
        <f>+Gasto!AM34</f>
        <v>16.8</v>
      </c>
      <c r="AN21" s="100">
        <f>+Gasto!AN34</f>
        <v>17.399999999999999</v>
      </c>
      <c r="AO21" s="100">
        <f>+Gasto!AO34</f>
        <v>30.1</v>
      </c>
      <c r="AP21" s="100">
        <f>+Gasto!AP34</f>
        <v>233.7</v>
      </c>
      <c r="AQ21" s="100">
        <f>+Gasto!AQ34</f>
        <v>1889</v>
      </c>
      <c r="AR21" s="100">
        <f>+Gasto!AR34</f>
        <v>354.7</v>
      </c>
      <c r="AS21" s="100">
        <f>+Gasto!AS34</f>
        <v>102.9</v>
      </c>
      <c r="AT21" s="100">
        <f>+Gasto!AT34</f>
        <v>391.2</v>
      </c>
      <c r="AU21" s="100">
        <f>+Gasto!AU34</f>
        <v>127.7</v>
      </c>
      <c r="AV21" s="100">
        <f>+Gasto!AV34</f>
        <v>145.80000000000001</v>
      </c>
      <c r="AW21" s="100">
        <f>+Gasto!AW34</f>
        <v>577.79999999999995</v>
      </c>
      <c r="AX21" s="100">
        <f>+Gasto!AX34</f>
        <v>56.5</v>
      </c>
      <c r="AY21" s="100">
        <f>+Gasto!AY34</f>
        <v>100.4</v>
      </c>
      <c r="AZ21" s="100">
        <f>+Gasto!AZ34</f>
        <v>30.4</v>
      </c>
      <c r="BA21" s="100">
        <f>+Gasto!BA34</f>
        <v>100.3</v>
      </c>
      <c r="BB21" s="100">
        <f>+Gasto!BB34</f>
        <v>138.4</v>
      </c>
      <c r="BC21" s="100">
        <f>+Gasto!BC34</f>
        <v>4721.0999999999995</v>
      </c>
      <c r="BD21" s="100">
        <f>+Gasto!BD34</f>
        <v>6847.1999999999989</v>
      </c>
      <c r="BE21" s="100">
        <f>+Gasto!BE34</f>
        <v>519.6</v>
      </c>
      <c r="BF21" s="100">
        <f>+Gasto!BF34</f>
        <v>421.3</v>
      </c>
      <c r="BG21" s="100">
        <f>+Gasto!BG34</f>
        <v>7</v>
      </c>
      <c r="BH21" s="100">
        <f>+Gasto!BH34</f>
        <v>208.4</v>
      </c>
      <c r="BI21" s="100">
        <f>+Gasto!BI34</f>
        <v>233</v>
      </c>
      <c r="BJ21" s="100">
        <f>+Gasto!BJ34</f>
        <v>166.6</v>
      </c>
      <c r="BK21" s="100">
        <f>+Gasto!BK34</f>
        <v>52.6</v>
      </c>
      <c r="BL21" s="100">
        <f>+Gasto!BL34</f>
        <v>21.9</v>
      </c>
      <c r="BM21" s="100">
        <f>+Gasto!BM34</f>
        <v>13.7</v>
      </c>
      <c r="BN21" s="100">
        <f>+Gasto!BN34</f>
        <v>2.2000000000000002</v>
      </c>
      <c r="BO21" s="100">
        <f>+Gasto!BO34</f>
        <v>2.5</v>
      </c>
      <c r="BP21" s="100">
        <f>+Gasto!BP34</f>
        <v>925.3</v>
      </c>
      <c r="BQ21" s="100">
        <f>+Gasto!BQ34</f>
        <v>2574.1</v>
      </c>
      <c r="BR21" s="100">
        <f>+Gasto!BR34</f>
        <v>507.5</v>
      </c>
      <c r="BS21" s="100">
        <f>+Gasto!BS34</f>
        <v>134.1</v>
      </c>
      <c r="BT21" s="100">
        <f>+Gasto!BT34</f>
        <v>22.4</v>
      </c>
      <c r="BU21" s="100">
        <f>+Gasto!BU34</f>
        <v>68.5</v>
      </c>
      <c r="BV21" s="100">
        <f>+Gasto!BV34</f>
        <v>396.7</v>
      </c>
      <c r="BW21" s="100">
        <f>+Gasto!BW34</f>
        <v>48.1</v>
      </c>
      <c r="BX21" s="100">
        <f>+Gasto!BX34</f>
        <v>121.3</v>
      </c>
      <c r="BY21" s="100">
        <f>+Gasto!BY34</f>
        <v>56.8</v>
      </c>
      <c r="BZ21" s="100">
        <f>+Gasto!BZ34</f>
        <v>102.2</v>
      </c>
      <c r="CA21" s="100">
        <f>+Gasto!CA34</f>
        <v>148.5</v>
      </c>
      <c r="CB21" s="100">
        <f>+Gasto!CB34</f>
        <v>11.8</v>
      </c>
      <c r="CC21" s="100">
        <f>+Gasto!CC34</f>
        <v>793.6</v>
      </c>
      <c r="CD21" s="100">
        <f>+Gasto!CD34</f>
        <v>2411.5</v>
      </c>
    </row>
    <row r="22" spans="2:82">
      <c r="B22" s="28" t="s">
        <v>118</v>
      </c>
      <c r="C22" s="46" t="s">
        <v>119</v>
      </c>
      <c r="D22" s="47" t="s">
        <v>16</v>
      </c>
      <c r="E22" s="100">
        <f>+Gasto!E38</f>
        <v>229.23099999999999</v>
      </c>
      <c r="F22" s="100">
        <f>+Gasto!F38</f>
        <v>786.04499999999996</v>
      </c>
      <c r="G22" s="100">
        <f>+Gasto!G38</f>
        <v>468.56399999999996</v>
      </c>
      <c r="H22" s="100">
        <f>+Gasto!H38</f>
        <v>436.57400000000001</v>
      </c>
      <c r="I22" s="100">
        <f>+Gasto!I38</f>
        <v>308.14499999999998</v>
      </c>
      <c r="J22" s="100">
        <f>+Gasto!J38</f>
        <v>326.892</v>
      </c>
      <c r="K22" s="100">
        <f>+Gasto!K38</f>
        <v>374.84000000000003</v>
      </c>
      <c r="L22" s="100">
        <f>+Gasto!L38</f>
        <v>318.20499999999998</v>
      </c>
      <c r="M22" s="100">
        <f>+Gasto!M38</f>
        <v>8.7009999999999934</v>
      </c>
      <c r="N22" s="100">
        <f>+Gasto!N38</f>
        <v>775.13699999999994</v>
      </c>
      <c r="O22" s="100">
        <f>+Gasto!O38</f>
        <v>390.35</v>
      </c>
      <c r="P22" s="100">
        <f>+Gasto!P38</f>
        <v>554.63599999999997</v>
      </c>
      <c r="Q22" s="100">
        <f>+Gasto!Q38</f>
        <v>4977.32</v>
      </c>
      <c r="R22" s="100">
        <f>+Gasto!R38</f>
        <v>224.072</v>
      </c>
      <c r="S22" s="100">
        <f>+Gasto!S38</f>
        <v>316.77</v>
      </c>
      <c r="T22" s="100">
        <f>+Gasto!T38</f>
        <v>372.11500000000001</v>
      </c>
      <c r="U22" s="100">
        <f>+Gasto!U38</f>
        <v>429.851</v>
      </c>
      <c r="V22" s="100">
        <f>+Gasto!V38</f>
        <v>458.30400000000003</v>
      </c>
      <c r="W22" s="100">
        <f>+Gasto!W38</f>
        <v>280.09500000000003</v>
      </c>
      <c r="X22" s="100">
        <f>+Gasto!X38</f>
        <v>409.96900000000005</v>
      </c>
      <c r="Y22" s="100">
        <f>+Gasto!Y38</f>
        <v>357.77800000000002</v>
      </c>
      <c r="Z22" s="100">
        <f>+Gasto!Z38</f>
        <v>244.642</v>
      </c>
      <c r="AA22" s="100">
        <f>+Gasto!AA38</f>
        <v>428.39400000000001</v>
      </c>
      <c r="AB22" s="100">
        <f>+Gasto!AB38</f>
        <v>431.32100000000003</v>
      </c>
      <c r="AC22" s="100">
        <f>+Gasto!AC38</f>
        <v>853.01</v>
      </c>
      <c r="AD22" s="100">
        <f>+Gasto!AD38</f>
        <v>4806.3209999999999</v>
      </c>
      <c r="AE22" s="100">
        <f>+Gasto!AE38</f>
        <v>289.27800000000002</v>
      </c>
      <c r="AF22" s="100">
        <f>+Gasto!AF38</f>
        <v>322.73699999999997</v>
      </c>
      <c r="AG22" s="100">
        <f>+Gasto!AG38</f>
        <v>351.93700000000001</v>
      </c>
      <c r="AH22" s="100">
        <f>+Gasto!AH38</f>
        <v>416.47799999999995</v>
      </c>
      <c r="AI22" s="100">
        <f>+Gasto!AI38</f>
        <v>259.63299999999998</v>
      </c>
      <c r="AJ22" s="100">
        <f>+Gasto!AJ38</f>
        <v>335.197</v>
      </c>
      <c r="AK22" s="100">
        <f>+Gasto!AK38</f>
        <v>341.92599999999999</v>
      </c>
      <c r="AL22" s="100">
        <f>+Gasto!AL38</f>
        <v>411.31200000000001</v>
      </c>
      <c r="AM22" s="100">
        <f>+Gasto!AM38</f>
        <v>270.07600000000002</v>
      </c>
      <c r="AN22" s="100">
        <f>+Gasto!AN38</f>
        <v>371.49900000000002</v>
      </c>
      <c r="AO22" s="100">
        <f>+Gasto!AO38</f>
        <v>462.73199999999997</v>
      </c>
      <c r="AP22" s="100">
        <f>+Gasto!AP38</f>
        <v>923.24700000000007</v>
      </c>
      <c r="AQ22" s="100">
        <f>+Gasto!AQ38</f>
        <v>4756.0519999999997</v>
      </c>
      <c r="AR22" s="100">
        <f>+Gasto!AR38</f>
        <v>215.88200000000001</v>
      </c>
      <c r="AS22" s="100">
        <f>+Gasto!AS38</f>
        <v>617.51199999999994</v>
      </c>
      <c r="AT22" s="100">
        <f>+Gasto!AT38</f>
        <v>372.14</v>
      </c>
      <c r="AU22" s="100">
        <f>+Gasto!AU38</f>
        <v>333.97299999999996</v>
      </c>
      <c r="AV22" s="100">
        <f>+Gasto!AV38</f>
        <v>249.346</v>
      </c>
      <c r="AW22" s="100">
        <f>+Gasto!AW38</f>
        <v>368.78899999999999</v>
      </c>
      <c r="AX22" s="100">
        <f>+Gasto!AX38</f>
        <v>319.67500000000001</v>
      </c>
      <c r="AY22" s="100">
        <f>+Gasto!AY38</f>
        <v>264.62400000000002</v>
      </c>
      <c r="AZ22" s="100">
        <f>+Gasto!AZ38</f>
        <v>309.18899999999996</v>
      </c>
      <c r="BA22" s="100">
        <f>+Gasto!BA38</f>
        <v>479.13300000000004</v>
      </c>
      <c r="BB22" s="100">
        <f>+Gasto!BB38</f>
        <v>517.75599999999997</v>
      </c>
      <c r="BC22" s="100">
        <f>+Gasto!BC38</f>
        <v>747.23699999999997</v>
      </c>
      <c r="BD22" s="100">
        <f>+Gasto!BD38</f>
        <v>4795.2559999999994</v>
      </c>
      <c r="BE22" s="100">
        <f>+Gasto!BE38</f>
        <v>277.23</v>
      </c>
      <c r="BF22" s="100">
        <f>+Gasto!BF38</f>
        <v>1121.2829999999999</v>
      </c>
      <c r="BG22" s="100">
        <f>+Gasto!BG38</f>
        <v>300.34399999999999</v>
      </c>
      <c r="BH22" s="100">
        <f>+Gasto!BH38</f>
        <v>370.03700000000003</v>
      </c>
      <c r="BI22" s="100">
        <f>+Gasto!BI38</f>
        <v>353.42899999999997</v>
      </c>
      <c r="BJ22" s="100">
        <f>+Gasto!BJ38</f>
        <v>1444.0590000000002</v>
      </c>
      <c r="BK22" s="100">
        <f>+Gasto!BK38</f>
        <v>1059.9270000000001</v>
      </c>
      <c r="BL22" s="100">
        <f>+Gasto!BL38</f>
        <v>998.25400000000013</v>
      </c>
      <c r="BM22" s="100">
        <f>+Gasto!BM38</f>
        <v>456.89699999999999</v>
      </c>
      <c r="BN22" s="100">
        <f>+Gasto!BN38</f>
        <v>440.25400000000002</v>
      </c>
      <c r="BO22" s="100">
        <f>+Gasto!BO38</f>
        <v>1736.0950000000003</v>
      </c>
      <c r="BP22" s="100">
        <f>+Gasto!BP38</f>
        <v>973.50699999999995</v>
      </c>
      <c r="BQ22" s="100">
        <f>+Gasto!BQ38</f>
        <v>9531.3159999999989</v>
      </c>
      <c r="BR22" s="100">
        <f>+Gasto!BR38</f>
        <v>264.49099999999999</v>
      </c>
      <c r="BS22" s="100">
        <f>+Gasto!BS38</f>
        <v>876.32299999999998</v>
      </c>
      <c r="BT22" s="100">
        <f>+Gasto!BT38</f>
        <v>414.27499999999998</v>
      </c>
      <c r="BU22" s="100">
        <f>+Gasto!BU38</f>
        <v>347.57</v>
      </c>
      <c r="BV22" s="100">
        <f>+Gasto!BV38</f>
        <v>355.43399999999997</v>
      </c>
      <c r="BW22" s="100">
        <f>+Gasto!BW38</f>
        <v>342.72309999999999</v>
      </c>
      <c r="BX22" s="100">
        <f>+Gasto!BX38</f>
        <v>343.86400000000003</v>
      </c>
      <c r="BY22" s="100">
        <f>+Gasto!BY38</f>
        <v>344.39600000000002</v>
      </c>
      <c r="BZ22" s="100">
        <f>+Gasto!BZ38</f>
        <v>244.798</v>
      </c>
      <c r="CA22" s="100">
        <f>+Gasto!CA38</f>
        <v>367.71100000000001</v>
      </c>
      <c r="CB22" s="100">
        <f>+Gasto!CB38</f>
        <v>434.37600000000003</v>
      </c>
      <c r="CC22" s="100">
        <f>+Gasto!CC38</f>
        <v>805.17369999999994</v>
      </c>
      <c r="CD22" s="100">
        <f>+Gasto!CD38</f>
        <v>5141.1347999999998</v>
      </c>
    </row>
    <row r="23" spans="2:82">
      <c r="B23" s="23" t="s">
        <v>120</v>
      </c>
      <c r="C23" s="48" t="s">
        <v>121</v>
      </c>
      <c r="D23" s="49" t="s">
        <v>16</v>
      </c>
      <c r="E23" s="100">
        <f t="shared" ref="E23:P23" si="8">+E10-E15</f>
        <v>1958.3736827695675</v>
      </c>
      <c r="F23" s="100">
        <f t="shared" si="8"/>
        <v>-2528.2550887079069</v>
      </c>
      <c r="G23" s="100">
        <f t="shared" si="8"/>
        <v>3411.4144840777608</v>
      </c>
      <c r="H23" s="100">
        <f t="shared" si="8"/>
        <v>970.28227229630374</v>
      </c>
      <c r="I23" s="100">
        <f t="shared" si="8"/>
        <v>3326.1662465202758</v>
      </c>
      <c r="J23" s="100">
        <f t="shared" si="8"/>
        <v>-221.34406315265278</v>
      </c>
      <c r="K23" s="100">
        <f t="shared" si="8"/>
        <v>-2751.943826994614</v>
      </c>
      <c r="L23" s="100">
        <f t="shared" si="8"/>
        <v>-75.369314163998752</v>
      </c>
      <c r="M23" s="100">
        <f t="shared" si="8"/>
        <v>1099.8494626027787</v>
      </c>
      <c r="N23" s="100">
        <f t="shared" si="8"/>
        <v>-2386.9665958839487</v>
      </c>
      <c r="O23" s="100">
        <f t="shared" si="8"/>
        <v>-1763.2369739077258</v>
      </c>
      <c r="P23" s="100">
        <f t="shared" si="8"/>
        <v>2212.8208255945237</v>
      </c>
      <c r="Q23" s="100">
        <f t="shared" ref="Q23" si="9">+Q10-Q15</f>
        <v>3251.7911110503774</v>
      </c>
      <c r="R23" s="100">
        <f t="shared" ref="R23:AD23" si="10">+R10-R15</f>
        <v>-382.27758843460651</v>
      </c>
      <c r="S23" s="100">
        <f t="shared" si="10"/>
        <v>1239.3838859973093</v>
      </c>
      <c r="T23" s="100">
        <f t="shared" si="10"/>
        <v>5827.8179348069971</v>
      </c>
      <c r="U23" s="100">
        <f t="shared" si="10"/>
        <v>-1114.3582146275176</v>
      </c>
      <c r="V23" s="100">
        <f t="shared" si="10"/>
        <v>1952.8662790847666</v>
      </c>
      <c r="W23" s="100">
        <f t="shared" si="10"/>
        <v>3719.8382613951962</v>
      </c>
      <c r="X23" s="100">
        <f t="shared" si="10"/>
        <v>72.902591116869189</v>
      </c>
      <c r="Y23" s="100">
        <f t="shared" si="10"/>
        <v>715.16329147715442</v>
      </c>
      <c r="Z23" s="100">
        <f t="shared" si="10"/>
        <v>2272.1285290495407</v>
      </c>
      <c r="AA23" s="100">
        <f t="shared" si="10"/>
        <v>243.31340536074913</v>
      </c>
      <c r="AB23" s="100">
        <f t="shared" si="10"/>
        <v>-1111.808211203117</v>
      </c>
      <c r="AC23" s="100">
        <f t="shared" si="10"/>
        <v>-767.94668074026049</v>
      </c>
      <c r="AD23" s="100">
        <f t="shared" si="10"/>
        <v>12667.023483283076</v>
      </c>
      <c r="AE23" s="100">
        <f t="shared" ref="AE23:CD23" si="11">+AE10-AE15</f>
        <v>764.33355037641468</v>
      </c>
      <c r="AF23" s="100">
        <f t="shared" si="11"/>
        <v>4431.0685180311111</v>
      </c>
      <c r="AG23" s="100">
        <f t="shared" si="11"/>
        <v>358.00489994161671</v>
      </c>
      <c r="AH23" s="100">
        <f t="shared" si="11"/>
        <v>-394.36565431637246</v>
      </c>
      <c r="AI23" s="100">
        <f t="shared" si="11"/>
        <v>1019.6956858062422</v>
      </c>
      <c r="AJ23" s="100">
        <f t="shared" si="11"/>
        <v>-801.41793525195772</v>
      </c>
      <c r="AK23" s="100">
        <f t="shared" si="11"/>
        <v>349.15313706313009</v>
      </c>
      <c r="AL23" s="100">
        <f t="shared" si="11"/>
        <v>2312.6053230999696</v>
      </c>
      <c r="AM23" s="100">
        <f t="shared" si="11"/>
        <v>1059.3956977948019</v>
      </c>
      <c r="AN23" s="100">
        <f t="shared" si="11"/>
        <v>1086.7144793613343</v>
      </c>
      <c r="AO23" s="100">
        <f t="shared" si="11"/>
        <v>488.74327906636154</v>
      </c>
      <c r="AP23" s="100">
        <f t="shared" si="11"/>
        <v>397.90432287776093</v>
      </c>
      <c r="AQ23" s="100">
        <f t="shared" si="11"/>
        <v>11071.835303850414</v>
      </c>
      <c r="AR23" s="100">
        <f t="shared" si="11"/>
        <v>1785.4209999999994</v>
      </c>
      <c r="AS23" s="100">
        <f t="shared" si="11"/>
        <v>5434.068000000002</v>
      </c>
      <c r="AT23" s="100">
        <f t="shared" si="11"/>
        <v>-57.84900000000016</v>
      </c>
      <c r="AU23" s="100">
        <f t="shared" si="11"/>
        <v>3342.0789999999988</v>
      </c>
      <c r="AV23" s="100">
        <f t="shared" si="11"/>
        <v>1835.366</v>
      </c>
      <c r="AW23" s="100">
        <f t="shared" si="11"/>
        <v>2314.6079999999993</v>
      </c>
      <c r="AX23" s="100">
        <f t="shared" si="11"/>
        <v>860.89499999999953</v>
      </c>
      <c r="AY23" s="100">
        <f t="shared" si="11"/>
        <v>2489.9889999999996</v>
      </c>
      <c r="AZ23" s="100">
        <f t="shared" si="11"/>
        <v>1414.030999999999</v>
      </c>
      <c r="BA23" s="100">
        <f t="shared" si="11"/>
        <v>1629.7069999999994</v>
      </c>
      <c r="BB23" s="100">
        <f t="shared" si="11"/>
        <v>352.54200000000128</v>
      </c>
      <c r="BC23" s="100">
        <f t="shared" si="11"/>
        <v>-2407.3460000000014</v>
      </c>
      <c r="BD23" s="100">
        <f t="shared" si="11"/>
        <v>18993.510999999999</v>
      </c>
      <c r="BE23" s="100">
        <f t="shared" si="11"/>
        <v>3647.2710000000025</v>
      </c>
      <c r="BF23" s="100">
        <f t="shared" si="11"/>
        <v>4972.9220000000005</v>
      </c>
      <c r="BG23" s="100">
        <f t="shared" si="11"/>
        <v>2755.5479999999989</v>
      </c>
      <c r="BH23" s="100">
        <f t="shared" si="11"/>
        <v>2395.5140000000029</v>
      </c>
      <c r="BI23" s="100">
        <f t="shared" si="11"/>
        <v>2735.6620000000039</v>
      </c>
      <c r="BJ23" s="100">
        <f t="shared" si="11"/>
        <v>1957.8399999999992</v>
      </c>
      <c r="BK23" s="100">
        <f t="shared" si="11"/>
        <v>3088.8430000000008</v>
      </c>
      <c r="BL23" s="100">
        <f t="shared" si="11"/>
        <v>792.49599999999919</v>
      </c>
      <c r="BM23" s="100">
        <f t="shared" si="11"/>
        <v>2419.7590000000018</v>
      </c>
      <c r="BN23" s="100">
        <f t="shared" si="11"/>
        <v>1995.8679999999986</v>
      </c>
      <c r="BO23" s="100">
        <f t="shared" si="11"/>
        <v>-517.41100000000006</v>
      </c>
      <c r="BP23" s="100">
        <f t="shared" si="11"/>
        <v>1972.2579999999998</v>
      </c>
      <c r="BQ23" s="100">
        <f t="shared" si="11"/>
        <v>28216.570000000007</v>
      </c>
      <c r="BR23" s="100">
        <f t="shared" si="11"/>
        <v>2514.2740000000013</v>
      </c>
      <c r="BS23" s="100">
        <f t="shared" si="11"/>
        <v>4732.8199999999961</v>
      </c>
      <c r="BT23" s="100">
        <f t="shared" si="11"/>
        <v>3235.7950000000019</v>
      </c>
      <c r="BU23" s="100">
        <f t="shared" si="11"/>
        <v>2845.05</v>
      </c>
      <c r="BV23" s="100">
        <f t="shared" si="11"/>
        <v>2691.6090000000004</v>
      </c>
      <c r="BW23" s="100">
        <f t="shared" si="11"/>
        <v>3364.2363999999998</v>
      </c>
      <c r="BX23" s="100">
        <f t="shared" si="11"/>
        <v>2294.2930000000033</v>
      </c>
      <c r="BY23" s="100">
        <f t="shared" si="11"/>
        <v>4220.7710000000006</v>
      </c>
      <c r="BZ23" s="100">
        <f t="shared" si="11"/>
        <v>5968.8530000000046</v>
      </c>
      <c r="CA23" s="100">
        <f t="shared" si="11"/>
        <v>3251.848</v>
      </c>
      <c r="CB23" s="100">
        <f t="shared" si="11"/>
        <v>1450.8590000000004</v>
      </c>
      <c r="CC23" s="100">
        <f t="shared" si="11"/>
        <v>-1713.2194999999974</v>
      </c>
      <c r="CD23" s="100">
        <f t="shared" si="11"/>
        <v>34857.188899999979</v>
      </c>
    </row>
    <row r="24" spans="2:82">
      <c r="B24" s="110" t="s">
        <v>14</v>
      </c>
      <c r="C24" s="111" t="s">
        <v>122</v>
      </c>
      <c r="D24" s="112" t="s">
        <v>16</v>
      </c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  <c r="BM24" s="108"/>
      <c r="BN24" s="108"/>
      <c r="BO24" s="108"/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  <c r="BZ24" s="108"/>
      <c r="CA24" s="108"/>
      <c r="CB24" s="108"/>
      <c r="CC24" s="108"/>
      <c r="CD24" s="108"/>
    </row>
    <row r="25" spans="2:82">
      <c r="B25" s="25" t="s">
        <v>123</v>
      </c>
      <c r="C25" s="43" t="s">
        <v>124</v>
      </c>
      <c r="D25" s="44" t="s">
        <v>16</v>
      </c>
      <c r="E25" s="100">
        <f t="shared" ref="E25:P25" si="12">+SUM(E26:E29)</f>
        <v>1037.5996920099999</v>
      </c>
      <c r="F25" s="100">
        <f t="shared" si="12"/>
        <v>566.09928000000002</v>
      </c>
      <c r="G25" s="100">
        <f t="shared" si="12"/>
        <v>1132</v>
      </c>
      <c r="H25" s="100">
        <f t="shared" si="12"/>
        <v>861.9</v>
      </c>
      <c r="I25" s="100">
        <f t="shared" si="12"/>
        <v>994.4</v>
      </c>
      <c r="J25" s="100">
        <f t="shared" si="12"/>
        <v>483.80000000000007</v>
      </c>
      <c r="K25" s="100">
        <f t="shared" si="12"/>
        <v>1175.0999999999999</v>
      </c>
      <c r="L25" s="100">
        <f t="shared" si="12"/>
        <v>783</v>
      </c>
      <c r="M25" s="100">
        <f t="shared" si="12"/>
        <v>251</v>
      </c>
      <c r="N25" s="100">
        <f t="shared" si="12"/>
        <v>1219</v>
      </c>
      <c r="O25" s="100">
        <f t="shared" si="12"/>
        <v>1021.9</v>
      </c>
      <c r="P25" s="100">
        <f t="shared" si="12"/>
        <v>1674.9</v>
      </c>
      <c r="Q25" s="100">
        <f t="shared" ref="Q25" si="13">+SUM(Q26:Q29)</f>
        <v>11200.698972009999</v>
      </c>
      <c r="R25" s="100">
        <f t="shared" ref="R25:AD25" si="14">+SUM(R26:R29)</f>
        <v>1205.4996920100002</v>
      </c>
      <c r="S25" s="100">
        <f t="shared" si="14"/>
        <v>639.59969201000001</v>
      </c>
      <c r="T25" s="100">
        <f t="shared" si="14"/>
        <v>827.99969200999999</v>
      </c>
      <c r="U25" s="100">
        <f t="shared" si="14"/>
        <v>820.4996920100001</v>
      </c>
      <c r="V25" s="100">
        <f t="shared" si="14"/>
        <v>855.39969200999997</v>
      </c>
      <c r="W25" s="100">
        <f t="shared" si="14"/>
        <v>758.89969200999997</v>
      </c>
      <c r="X25" s="100">
        <f t="shared" si="14"/>
        <v>527.19969201000004</v>
      </c>
      <c r="Y25" s="100">
        <f t="shared" si="14"/>
        <v>444.29969201</v>
      </c>
      <c r="Z25" s="100">
        <f t="shared" si="14"/>
        <v>314.7</v>
      </c>
      <c r="AA25" s="100">
        <f t="shared" si="14"/>
        <v>591.79999999999995</v>
      </c>
      <c r="AB25" s="100">
        <f t="shared" si="14"/>
        <v>861.1</v>
      </c>
      <c r="AC25" s="100">
        <f t="shared" si="14"/>
        <v>3736.4999999999995</v>
      </c>
      <c r="AD25" s="100">
        <f t="shared" si="14"/>
        <v>11583.497536080002</v>
      </c>
      <c r="AE25" s="100">
        <f t="shared" ref="AE25:CD25" si="15">+SUM(AE26:AE29)</f>
        <v>720.59969201000001</v>
      </c>
      <c r="AF25" s="100">
        <f t="shared" si="15"/>
        <v>1136.9996920100002</v>
      </c>
      <c r="AG25" s="100">
        <f t="shared" si="15"/>
        <v>1000.49969201</v>
      </c>
      <c r="AH25" s="100">
        <f t="shared" si="15"/>
        <v>871.69969201000004</v>
      </c>
      <c r="AI25" s="100">
        <f t="shared" si="15"/>
        <v>857.19969200999992</v>
      </c>
      <c r="AJ25" s="100">
        <f t="shared" si="15"/>
        <v>1821.0996920100004</v>
      </c>
      <c r="AK25" s="100">
        <f t="shared" si="15"/>
        <v>1286.3996920099999</v>
      </c>
      <c r="AL25" s="100">
        <f t="shared" si="15"/>
        <v>926.29969201000017</v>
      </c>
      <c r="AM25" s="100">
        <f t="shared" si="15"/>
        <v>612.29969200999994</v>
      </c>
      <c r="AN25" s="100">
        <f t="shared" si="15"/>
        <v>527.99969200999999</v>
      </c>
      <c r="AO25" s="100">
        <f t="shared" si="15"/>
        <v>738.59969201000001</v>
      </c>
      <c r="AP25" s="100">
        <f t="shared" si="15"/>
        <v>5153.8</v>
      </c>
      <c r="AQ25" s="100">
        <f t="shared" si="15"/>
        <v>15653.496612110002</v>
      </c>
      <c r="AR25" s="100">
        <f t="shared" si="15"/>
        <v>1868.7</v>
      </c>
      <c r="AS25" s="100">
        <f t="shared" si="15"/>
        <v>1527.2</v>
      </c>
      <c r="AT25" s="100">
        <f t="shared" si="15"/>
        <v>1490</v>
      </c>
      <c r="AU25" s="100">
        <f t="shared" si="15"/>
        <v>1422.6</v>
      </c>
      <c r="AV25" s="100">
        <f t="shared" si="15"/>
        <v>1078.9000000000001</v>
      </c>
      <c r="AW25" s="100">
        <f t="shared" si="15"/>
        <v>1717.3</v>
      </c>
      <c r="AX25" s="100">
        <f t="shared" si="15"/>
        <v>1214.4000000000003</v>
      </c>
      <c r="AY25" s="100">
        <f t="shared" si="15"/>
        <v>2492.5</v>
      </c>
      <c r="AZ25" s="100">
        <f t="shared" si="15"/>
        <v>2152.5</v>
      </c>
      <c r="BA25" s="100">
        <f t="shared" si="15"/>
        <v>1557.9</v>
      </c>
      <c r="BB25" s="100">
        <f t="shared" si="15"/>
        <v>2413.0999999999995</v>
      </c>
      <c r="BC25" s="100">
        <f t="shared" si="15"/>
        <v>3711.2</v>
      </c>
      <c r="BD25" s="100">
        <f t="shared" si="15"/>
        <v>22646.3</v>
      </c>
      <c r="BE25" s="100">
        <f t="shared" si="15"/>
        <v>1378.5000000000002</v>
      </c>
      <c r="BF25" s="100">
        <f t="shared" si="15"/>
        <v>1264.9999999999998</v>
      </c>
      <c r="BG25" s="100">
        <f t="shared" si="15"/>
        <v>1653.2</v>
      </c>
      <c r="BH25" s="100">
        <f t="shared" si="15"/>
        <v>1757.2999999999997</v>
      </c>
      <c r="BI25" s="100">
        <f t="shared" si="15"/>
        <v>1382.9</v>
      </c>
      <c r="BJ25" s="100">
        <f t="shared" si="15"/>
        <v>2456.6</v>
      </c>
      <c r="BK25" s="100">
        <f t="shared" si="15"/>
        <v>1417.5</v>
      </c>
      <c r="BL25" s="100">
        <f t="shared" si="15"/>
        <v>1699.1</v>
      </c>
      <c r="BM25" s="100">
        <f t="shared" si="15"/>
        <v>2038.6</v>
      </c>
      <c r="BN25" s="100">
        <f t="shared" si="15"/>
        <v>2412</v>
      </c>
      <c r="BO25" s="100">
        <f t="shared" si="15"/>
        <v>1024.4000000000001</v>
      </c>
      <c r="BP25" s="100">
        <f t="shared" si="15"/>
        <v>2459.6</v>
      </c>
      <c r="BQ25" s="100">
        <f t="shared" si="15"/>
        <v>20944.7</v>
      </c>
      <c r="BR25" s="100">
        <f t="shared" si="15"/>
        <v>1810.6</v>
      </c>
      <c r="BS25" s="100">
        <f t="shared" si="15"/>
        <v>948.7</v>
      </c>
      <c r="BT25" s="100">
        <f t="shared" si="15"/>
        <v>1483.3</v>
      </c>
      <c r="BU25" s="100">
        <f t="shared" si="15"/>
        <v>1514.2</v>
      </c>
      <c r="BV25" s="100">
        <f t="shared" si="15"/>
        <v>1459.6</v>
      </c>
      <c r="BW25" s="100">
        <f t="shared" si="15"/>
        <v>1774.8</v>
      </c>
      <c r="BX25" s="100">
        <f t="shared" si="15"/>
        <v>1127.5999999999997</v>
      </c>
      <c r="BY25" s="100">
        <f t="shared" si="15"/>
        <v>1353.1</v>
      </c>
      <c r="BZ25" s="100">
        <f t="shared" si="15"/>
        <v>1116.9000000000001</v>
      </c>
      <c r="CA25" s="100">
        <f t="shared" si="15"/>
        <v>972.9</v>
      </c>
      <c r="CB25" s="100">
        <f t="shared" si="15"/>
        <v>1596.9</v>
      </c>
      <c r="CC25" s="100">
        <f t="shared" si="15"/>
        <v>2445.1999999999998</v>
      </c>
      <c r="CD25" s="100">
        <f t="shared" si="15"/>
        <v>17603.8</v>
      </c>
    </row>
    <row r="26" spans="2:82">
      <c r="B26" s="27" t="s">
        <v>125</v>
      </c>
      <c r="C26" s="45" t="s">
        <v>126</v>
      </c>
      <c r="D26" s="44" t="s">
        <v>16</v>
      </c>
      <c r="E26" s="100">
        <f>+'Transacciones Activos y Pasivo '!E10</f>
        <v>1037.5996920099999</v>
      </c>
      <c r="F26" s="100">
        <f>+'Transacciones Activos y Pasivo '!F10</f>
        <v>566.09928000000002</v>
      </c>
      <c r="G26" s="100">
        <f>+'Transacciones Activos y Pasivo '!G10</f>
        <v>1132</v>
      </c>
      <c r="H26" s="100">
        <f>+'Transacciones Activos y Pasivo '!H10</f>
        <v>861.9</v>
      </c>
      <c r="I26" s="100">
        <f>+'Transacciones Activos y Pasivo '!I10</f>
        <v>994.4</v>
      </c>
      <c r="J26" s="100">
        <f>+'Transacciones Activos y Pasivo '!J10</f>
        <v>483.80000000000007</v>
      </c>
      <c r="K26" s="100">
        <f>+'Transacciones Activos y Pasivo '!K10</f>
        <v>1175.0999999999999</v>
      </c>
      <c r="L26" s="100">
        <f>+'Transacciones Activos y Pasivo '!L10</f>
        <v>783</v>
      </c>
      <c r="M26" s="100">
        <f>+'Transacciones Activos y Pasivo '!M10</f>
        <v>251</v>
      </c>
      <c r="N26" s="100">
        <f>+'Transacciones Activos y Pasivo '!N10</f>
        <v>1219</v>
      </c>
      <c r="O26" s="100">
        <f>+'Transacciones Activos y Pasivo '!O10</f>
        <v>1021.9</v>
      </c>
      <c r="P26" s="100">
        <f>+'Transacciones Activos y Pasivo '!P10</f>
        <v>1674.9</v>
      </c>
      <c r="Q26" s="100">
        <f>+'Transacciones Activos y Pasivo '!Q10</f>
        <v>11200.698972009999</v>
      </c>
      <c r="R26" s="100">
        <f>+'Transacciones Activos y Pasivo '!R10</f>
        <v>1205.4996920100002</v>
      </c>
      <c r="S26" s="100">
        <f>+'Transacciones Activos y Pasivo '!S10</f>
        <v>639.59969201000001</v>
      </c>
      <c r="T26" s="100">
        <f>+'Transacciones Activos y Pasivo '!T10</f>
        <v>827.99969200999999</v>
      </c>
      <c r="U26" s="100">
        <f>+'Transacciones Activos y Pasivo '!U10</f>
        <v>820.4996920100001</v>
      </c>
      <c r="V26" s="100">
        <f>+'Transacciones Activos y Pasivo '!V10</f>
        <v>855.39969200999997</v>
      </c>
      <c r="W26" s="100">
        <f>+'Transacciones Activos y Pasivo '!W10</f>
        <v>758.89969200999997</v>
      </c>
      <c r="X26" s="100">
        <f>+'Transacciones Activos y Pasivo '!X10</f>
        <v>527.19969201000004</v>
      </c>
      <c r="Y26" s="100">
        <f>+'Transacciones Activos y Pasivo '!Y10</f>
        <v>444.29969201</v>
      </c>
      <c r="Z26" s="100">
        <f>+'Transacciones Activos y Pasivo '!Z10</f>
        <v>314.7</v>
      </c>
      <c r="AA26" s="100">
        <f>+'Transacciones Activos y Pasivo '!AA10</f>
        <v>591.79999999999995</v>
      </c>
      <c r="AB26" s="100">
        <f>+'Transacciones Activos y Pasivo '!AB10</f>
        <v>861.1</v>
      </c>
      <c r="AC26" s="100">
        <f>+'Transacciones Activos y Pasivo '!AC10</f>
        <v>3736.4999999999995</v>
      </c>
      <c r="AD26" s="100">
        <f>+'Transacciones Activos y Pasivo '!AD10</f>
        <v>11583.497536080002</v>
      </c>
      <c r="AE26" s="100">
        <f>+'Transacciones Activos y Pasivo '!AE10</f>
        <v>720.59969201000001</v>
      </c>
      <c r="AF26" s="100">
        <f>+'Transacciones Activos y Pasivo '!AF10</f>
        <v>1136.9996920100002</v>
      </c>
      <c r="AG26" s="100">
        <f>+'Transacciones Activos y Pasivo '!AG10</f>
        <v>1000.49969201</v>
      </c>
      <c r="AH26" s="100">
        <f>+'Transacciones Activos y Pasivo '!AH10</f>
        <v>871.69969201000004</v>
      </c>
      <c r="AI26" s="100">
        <f>+'Transacciones Activos y Pasivo '!AI10</f>
        <v>857.19969200999992</v>
      </c>
      <c r="AJ26" s="100">
        <f>+'Transacciones Activos y Pasivo '!AJ10</f>
        <v>1821.0996920100004</v>
      </c>
      <c r="AK26" s="100">
        <f>+'Transacciones Activos y Pasivo '!AK10</f>
        <v>1286.3996920099999</v>
      </c>
      <c r="AL26" s="100">
        <f>+'Transacciones Activos y Pasivo '!AL10</f>
        <v>926.29969201000017</v>
      </c>
      <c r="AM26" s="100">
        <f>+'Transacciones Activos y Pasivo '!AM10</f>
        <v>612.29969200999994</v>
      </c>
      <c r="AN26" s="100">
        <f>+'Transacciones Activos y Pasivo '!AN10</f>
        <v>527.99969200999999</v>
      </c>
      <c r="AO26" s="100">
        <f>+'Transacciones Activos y Pasivo '!AO10</f>
        <v>738.59969201000001</v>
      </c>
      <c r="AP26" s="100">
        <f>+'Transacciones Activos y Pasivo '!AP10</f>
        <v>5153.8</v>
      </c>
      <c r="AQ26" s="100">
        <f>+'Transacciones Activos y Pasivo '!AQ10</f>
        <v>15653.496612110002</v>
      </c>
      <c r="AR26" s="100">
        <f>+'Transacciones Activos y Pasivo '!AR10</f>
        <v>1868.7</v>
      </c>
      <c r="AS26" s="100">
        <f>+'Transacciones Activos y Pasivo '!AS10</f>
        <v>1527.2</v>
      </c>
      <c r="AT26" s="100">
        <f>+'Transacciones Activos y Pasivo '!AT10</f>
        <v>1490</v>
      </c>
      <c r="AU26" s="100">
        <f>+'Transacciones Activos y Pasivo '!AU10</f>
        <v>1422.6</v>
      </c>
      <c r="AV26" s="100">
        <f>+'Transacciones Activos y Pasivo '!AV10</f>
        <v>1078.9000000000001</v>
      </c>
      <c r="AW26" s="100">
        <f>+'Transacciones Activos y Pasivo '!AW10</f>
        <v>1717.3</v>
      </c>
      <c r="AX26" s="100">
        <f>+'Transacciones Activos y Pasivo '!AX10</f>
        <v>1214.4000000000003</v>
      </c>
      <c r="AY26" s="100">
        <f>+'Transacciones Activos y Pasivo '!AY10</f>
        <v>2492.5</v>
      </c>
      <c r="AZ26" s="100">
        <f>+'Transacciones Activos y Pasivo '!AZ10</f>
        <v>2152.5</v>
      </c>
      <c r="BA26" s="100">
        <f>+'Transacciones Activos y Pasivo '!BA10</f>
        <v>1557.9</v>
      </c>
      <c r="BB26" s="100">
        <f>+'Transacciones Activos y Pasivo '!BB10</f>
        <v>2413.0999999999995</v>
      </c>
      <c r="BC26" s="100">
        <f>+'Transacciones Activos y Pasivo '!BC10</f>
        <v>3711.2</v>
      </c>
      <c r="BD26" s="100">
        <f>+'Transacciones Activos y Pasivo '!BD10</f>
        <v>22646.3</v>
      </c>
      <c r="BE26" s="100">
        <f>+'Transacciones Activos y Pasivo '!BE10</f>
        <v>1378.5000000000002</v>
      </c>
      <c r="BF26" s="100">
        <f>+'Transacciones Activos y Pasivo '!BF10</f>
        <v>1264.9999999999998</v>
      </c>
      <c r="BG26" s="100">
        <f>+'Transacciones Activos y Pasivo '!BG10</f>
        <v>1653.2</v>
      </c>
      <c r="BH26" s="100">
        <f>+'Transacciones Activos y Pasivo '!BH10</f>
        <v>1757.2999999999997</v>
      </c>
      <c r="BI26" s="100">
        <f>+'Transacciones Activos y Pasivo '!BI10</f>
        <v>1382.9</v>
      </c>
      <c r="BJ26" s="100">
        <f>+'Transacciones Activos y Pasivo '!BJ10</f>
        <v>2456.6</v>
      </c>
      <c r="BK26" s="100">
        <f>+'Transacciones Activos y Pasivo '!BK10</f>
        <v>1417.5</v>
      </c>
      <c r="BL26" s="100">
        <f>+'Transacciones Activos y Pasivo '!BL10</f>
        <v>1699.1</v>
      </c>
      <c r="BM26" s="100">
        <f>+'Transacciones Activos y Pasivo '!BM10</f>
        <v>2038.6</v>
      </c>
      <c r="BN26" s="100">
        <f>+'Transacciones Activos y Pasivo '!BN10</f>
        <v>2412</v>
      </c>
      <c r="BO26" s="100">
        <f>+'Transacciones Activos y Pasivo '!BO10</f>
        <v>1024.4000000000001</v>
      </c>
      <c r="BP26" s="100">
        <f>+'Transacciones Activos y Pasivo '!BP10</f>
        <v>2459.6</v>
      </c>
      <c r="BQ26" s="100">
        <f>+'Transacciones Activos y Pasivo '!BQ10</f>
        <v>20944.7</v>
      </c>
      <c r="BR26" s="100">
        <f>+'Transacciones Activos y Pasivo '!BR10</f>
        <v>1810.6</v>
      </c>
      <c r="BS26" s="100">
        <f>+'Transacciones Activos y Pasivo '!BS10</f>
        <v>948.7</v>
      </c>
      <c r="BT26" s="100">
        <f>+'Transacciones Activos y Pasivo '!BT10</f>
        <v>1483.3</v>
      </c>
      <c r="BU26" s="100">
        <f>+'Transacciones Activos y Pasivo '!BU10</f>
        <v>1514.2</v>
      </c>
      <c r="BV26" s="100">
        <f>+'Transacciones Activos y Pasivo '!BV10</f>
        <v>1459.6</v>
      </c>
      <c r="BW26" s="100">
        <f>+'Transacciones Activos y Pasivo '!BW10</f>
        <v>1774.8</v>
      </c>
      <c r="BX26" s="100">
        <f>+'Transacciones Activos y Pasivo '!BX10</f>
        <v>1127.5999999999997</v>
      </c>
      <c r="BY26" s="100">
        <f>+'Transacciones Activos y Pasivo '!BY10</f>
        <v>1353.1</v>
      </c>
      <c r="BZ26" s="100">
        <f>+'Transacciones Activos y Pasivo '!BZ10</f>
        <v>1116.9000000000001</v>
      </c>
      <c r="CA26" s="100">
        <f>+'Transacciones Activos y Pasivo '!CA10</f>
        <v>972.9</v>
      </c>
      <c r="CB26" s="100">
        <f>+'Transacciones Activos y Pasivo '!CB10</f>
        <v>1596.9</v>
      </c>
      <c r="CC26" s="100">
        <f>+'Transacciones Activos y Pasivo '!CC10</f>
        <v>2445.1999999999998</v>
      </c>
      <c r="CD26" s="100">
        <f>+'Transacciones Activos y Pasivo '!CD10</f>
        <v>17603.8</v>
      </c>
    </row>
    <row r="27" spans="2:82">
      <c r="B27" s="27" t="s">
        <v>127</v>
      </c>
      <c r="C27" s="45" t="s">
        <v>128</v>
      </c>
      <c r="D27" s="44" t="s">
        <v>16</v>
      </c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</row>
    <row r="28" spans="2:82">
      <c r="B28" s="27" t="s">
        <v>129</v>
      </c>
      <c r="C28" s="45" t="s">
        <v>130</v>
      </c>
      <c r="D28" s="44" t="s">
        <v>16</v>
      </c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</row>
    <row r="29" spans="2:82">
      <c r="B29" s="28" t="s">
        <v>131</v>
      </c>
      <c r="C29" s="46" t="s">
        <v>132</v>
      </c>
      <c r="D29" s="47" t="s">
        <v>16</v>
      </c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</row>
    <row r="30" spans="2:82">
      <c r="B30" s="114" t="s">
        <v>133</v>
      </c>
      <c r="C30" s="115" t="s">
        <v>134</v>
      </c>
      <c r="D30" s="116" t="s">
        <v>16</v>
      </c>
      <c r="E30" s="113">
        <f t="shared" ref="E30:P30" si="16">+E15+E25</f>
        <v>5653.0354902004319</v>
      </c>
      <c r="F30" s="113">
        <f t="shared" si="16"/>
        <v>8702.2354735479057</v>
      </c>
      <c r="G30" s="113">
        <f t="shared" si="16"/>
        <v>8911.2855159222381</v>
      </c>
      <c r="H30" s="113">
        <f t="shared" si="16"/>
        <v>6250.5177277036955</v>
      </c>
      <c r="I30" s="113">
        <f t="shared" si="16"/>
        <v>3675.0337534797236</v>
      </c>
      <c r="J30" s="113">
        <f t="shared" si="16"/>
        <v>5597.7440631526533</v>
      </c>
      <c r="K30" s="113">
        <f t="shared" si="16"/>
        <v>8831.6754751146145</v>
      </c>
      <c r="L30" s="113">
        <f t="shared" si="16"/>
        <v>5866.1354023540798</v>
      </c>
      <c r="M30" s="113">
        <f t="shared" si="16"/>
        <v>3996.1773159872218</v>
      </c>
      <c r="N30" s="113">
        <f t="shared" si="16"/>
        <v>8593.3665958839483</v>
      </c>
      <c r="O30" s="113">
        <f t="shared" si="16"/>
        <v>8057.4369739077247</v>
      </c>
      <c r="P30" s="113">
        <f t="shared" si="16"/>
        <v>6306.1791744054754</v>
      </c>
      <c r="Q30" s="113">
        <f t="shared" ref="Q30" si="17">+Q15+Q25</f>
        <v>80440.822961659709</v>
      </c>
      <c r="R30" s="113">
        <f t="shared" ref="R30:AD30" si="18">+R15+R25</f>
        <v>7010.2772804446058</v>
      </c>
      <c r="S30" s="113">
        <f t="shared" si="18"/>
        <v>4876.61580601269</v>
      </c>
      <c r="T30" s="113">
        <f t="shared" si="18"/>
        <v>5016.8817572030021</v>
      </c>
      <c r="U30" s="113">
        <f t="shared" si="18"/>
        <v>8296.2579066375183</v>
      </c>
      <c r="V30" s="113">
        <f t="shared" si="18"/>
        <v>5673.8334129252335</v>
      </c>
      <c r="W30" s="113">
        <f t="shared" si="18"/>
        <v>4790.8614306148038</v>
      </c>
      <c r="X30" s="113">
        <f t="shared" si="18"/>
        <v>7163.4971008931307</v>
      </c>
      <c r="Y30" s="113">
        <f t="shared" si="18"/>
        <v>5949.3364005328467</v>
      </c>
      <c r="Z30" s="113">
        <f t="shared" si="18"/>
        <v>4090.9714709504597</v>
      </c>
      <c r="AA30" s="113">
        <f t="shared" si="18"/>
        <v>7062.6865946392509</v>
      </c>
      <c r="AB30" s="113">
        <f t="shared" si="18"/>
        <v>8385.9082112031174</v>
      </c>
      <c r="AC30" s="113">
        <f t="shared" si="18"/>
        <v>12464.84668074026</v>
      </c>
      <c r="AD30" s="113">
        <f t="shared" si="18"/>
        <v>80781.974052796912</v>
      </c>
      <c r="AE30" s="113">
        <f t="shared" ref="AE30:CD30" si="19">+AE15+AE25</f>
        <v>6752.1661416335846</v>
      </c>
      <c r="AF30" s="113">
        <f t="shared" si="19"/>
        <v>6299.1311739788898</v>
      </c>
      <c r="AG30" s="113">
        <f t="shared" si="19"/>
        <v>7182.394792068384</v>
      </c>
      <c r="AH30" s="113">
        <f t="shared" si="19"/>
        <v>7395.6653463263719</v>
      </c>
      <c r="AI30" s="113">
        <f t="shared" si="19"/>
        <v>5716.0040062037579</v>
      </c>
      <c r="AJ30" s="113">
        <f t="shared" si="19"/>
        <v>8378.5176272619592</v>
      </c>
      <c r="AK30" s="113">
        <f t="shared" si="19"/>
        <v>7042.5465549468699</v>
      </c>
      <c r="AL30" s="113">
        <f t="shared" si="19"/>
        <v>5084.8943689100306</v>
      </c>
      <c r="AM30" s="113">
        <f t="shared" si="19"/>
        <v>6120.003994215198</v>
      </c>
      <c r="AN30" s="113">
        <f t="shared" si="19"/>
        <v>6437.4852126486667</v>
      </c>
      <c r="AO30" s="113">
        <f t="shared" si="19"/>
        <v>7695.2564129436378</v>
      </c>
      <c r="AP30" s="113">
        <f t="shared" si="19"/>
        <v>13297.295677122242</v>
      </c>
      <c r="AQ30" s="113">
        <f t="shared" si="19"/>
        <v>87401.361308259584</v>
      </c>
      <c r="AR30" s="113">
        <f t="shared" si="19"/>
        <v>8413.5789999999997</v>
      </c>
      <c r="AS30" s="113">
        <f t="shared" si="19"/>
        <v>7297.5319999999992</v>
      </c>
      <c r="AT30" s="113">
        <f t="shared" si="19"/>
        <v>9741.2489999999998</v>
      </c>
      <c r="AU30" s="113">
        <f t="shared" si="19"/>
        <v>6351.1209999999992</v>
      </c>
      <c r="AV30" s="113">
        <f t="shared" si="19"/>
        <v>7418.2340000000004</v>
      </c>
      <c r="AW30" s="113">
        <f t="shared" si="19"/>
        <v>8406.4920000000002</v>
      </c>
      <c r="AX30" s="113">
        <f t="shared" si="19"/>
        <v>8726.7050000000017</v>
      </c>
      <c r="AY30" s="113">
        <f t="shared" si="19"/>
        <v>8364.3109999999997</v>
      </c>
      <c r="AZ30" s="113">
        <f t="shared" si="19"/>
        <v>8904.1689999999999</v>
      </c>
      <c r="BA30" s="113">
        <f t="shared" si="19"/>
        <v>8270.5930000000008</v>
      </c>
      <c r="BB30" s="113">
        <f t="shared" si="19"/>
        <v>10855.657999999999</v>
      </c>
      <c r="BC30" s="113">
        <f t="shared" si="19"/>
        <v>15743.745999999999</v>
      </c>
      <c r="BD30" s="113">
        <f t="shared" si="19"/>
        <v>108493.389</v>
      </c>
      <c r="BE30" s="113">
        <f t="shared" si="19"/>
        <v>8151.128999999999</v>
      </c>
      <c r="BF30" s="113">
        <f t="shared" si="19"/>
        <v>10064.978000000001</v>
      </c>
      <c r="BG30" s="113">
        <f t="shared" si="19"/>
        <v>8795.3520000000008</v>
      </c>
      <c r="BH30" s="113">
        <f t="shared" si="19"/>
        <v>8492.485999999999</v>
      </c>
      <c r="BI30" s="113">
        <f t="shared" si="19"/>
        <v>8678.137999999999</v>
      </c>
      <c r="BJ30" s="113">
        <f t="shared" si="19"/>
        <v>10297.66</v>
      </c>
      <c r="BK30" s="113">
        <f t="shared" si="19"/>
        <v>7907.9570000000003</v>
      </c>
      <c r="BL30" s="113">
        <f t="shared" si="19"/>
        <v>10620.404</v>
      </c>
      <c r="BM30" s="113">
        <f t="shared" si="19"/>
        <v>8824.0409999999993</v>
      </c>
      <c r="BN30" s="113">
        <f t="shared" si="19"/>
        <v>10512.232</v>
      </c>
      <c r="BO30" s="113">
        <f t="shared" si="19"/>
        <v>11244.011</v>
      </c>
      <c r="BP30" s="113">
        <f t="shared" si="19"/>
        <v>10961.342000000001</v>
      </c>
      <c r="BQ30" s="113">
        <f t="shared" si="19"/>
        <v>114549.73</v>
      </c>
      <c r="BR30" s="113">
        <f t="shared" si="19"/>
        <v>10153.625999999998</v>
      </c>
      <c r="BS30" s="113">
        <f t="shared" si="19"/>
        <v>10352.380000000003</v>
      </c>
      <c r="BT30" s="113">
        <f t="shared" si="19"/>
        <v>9145.3069999999989</v>
      </c>
      <c r="BU30" s="113">
        <f t="shared" si="19"/>
        <v>8693.1489999999994</v>
      </c>
      <c r="BV30" s="113">
        <f t="shared" si="19"/>
        <v>9797.0910000000003</v>
      </c>
      <c r="BW30" s="113">
        <f t="shared" si="19"/>
        <v>9918.9135999999999</v>
      </c>
      <c r="BX30" s="113">
        <f t="shared" si="19"/>
        <v>9989.9069999999974</v>
      </c>
      <c r="BY30" s="113">
        <f t="shared" si="19"/>
        <v>8497.0290000000005</v>
      </c>
      <c r="BZ30" s="113">
        <f t="shared" si="19"/>
        <v>8860.9469999999965</v>
      </c>
      <c r="CA30" s="113">
        <f t="shared" si="19"/>
        <v>9667.351999999999</v>
      </c>
      <c r="CB30" s="113">
        <f t="shared" si="19"/>
        <v>11602.746999999999</v>
      </c>
      <c r="CC30" s="113">
        <f t="shared" si="19"/>
        <v>16573.419499999996</v>
      </c>
      <c r="CD30" s="113">
        <f t="shared" si="19"/>
        <v>123251.86810000001</v>
      </c>
    </row>
    <row r="31" spans="2:82">
      <c r="B31" s="114" t="s">
        <v>135</v>
      </c>
      <c r="C31" s="115" t="s">
        <v>136</v>
      </c>
      <c r="D31" s="116" t="s">
        <v>16</v>
      </c>
      <c r="E31" s="113">
        <f t="shared" ref="E31:P31" si="20">+E10-E15-E25</f>
        <v>920.7739907595676</v>
      </c>
      <c r="F31" s="113">
        <f t="shared" si="20"/>
        <v>-3094.3543687079068</v>
      </c>
      <c r="G31" s="113">
        <f t="shared" si="20"/>
        <v>2279.4144840777608</v>
      </c>
      <c r="H31" s="113">
        <f t="shared" si="20"/>
        <v>108.38227229630377</v>
      </c>
      <c r="I31" s="113">
        <f t="shared" si="20"/>
        <v>2331.7662465202757</v>
      </c>
      <c r="J31" s="113">
        <f t="shared" si="20"/>
        <v>-705.14406315265285</v>
      </c>
      <c r="K31" s="113">
        <f t="shared" si="20"/>
        <v>-3927.0438269946139</v>
      </c>
      <c r="L31" s="113">
        <f t="shared" si="20"/>
        <v>-858.36931416399875</v>
      </c>
      <c r="M31" s="113">
        <f t="shared" si="20"/>
        <v>848.84946260277866</v>
      </c>
      <c r="N31" s="113">
        <f t="shared" si="20"/>
        <v>-3605.9665958839487</v>
      </c>
      <c r="O31" s="113">
        <f t="shared" si="20"/>
        <v>-2785.1369739077259</v>
      </c>
      <c r="P31" s="113">
        <f t="shared" si="20"/>
        <v>537.92082559452365</v>
      </c>
      <c r="Q31" s="113">
        <f t="shared" ref="Q31" si="21">+Q10-Q15-Q25</f>
        <v>-7948.9078609596218</v>
      </c>
      <c r="R31" s="113">
        <f t="shared" ref="R31:AD31" si="22">+R10-R15-R25</f>
        <v>-1587.7772804446067</v>
      </c>
      <c r="S31" s="113">
        <f t="shared" si="22"/>
        <v>599.78419398730932</v>
      </c>
      <c r="T31" s="113">
        <f t="shared" si="22"/>
        <v>4999.8182427969969</v>
      </c>
      <c r="U31" s="113">
        <f t="shared" si="22"/>
        <v>-1934.8579066375178</v>
      </c>
      <c r="V31" s="113">
        <f t="shared" si="22"/>
        <v>1097.4665870747667</v>
      </c>
      <c r="W31" s="113">
        <f t="shared" si="22"/>
        <v>2960.9385693851964</v>
      </c>
      <c r="X31" s="113">
        <f t="shared" si="22"/>
        <v>-454.29710089313085</v>
      </c>
      <c r="Y31" s="113">
        <f t="shared" si="22"/>
        <v>270.86359946715442</v>
      </c>
      <c r="Z31" s="113">
        <f t="shared" si="22"/>
        <v>1957.4285290495407</v>
      </c>
      <c r="AA31" s="113">
        <f t="shared" si="22"/>
        <v>-348.48659463925082</v>
      </c>
      <c r="AB31" s="113">
        <f t="shared" si="22"/>
        <v>-1972.9082112031169</v>
      </c>
      <c r="AC31" s="113">
        <f t="shared" si="22"/>
        <v>-4504.4466807402605</v>
      </c>
      <c r="AD31" s="113">
        <f t="shared" si="22"/>
        <v>1083.5259472030739</v>
      </c>
      <c r="AE31" s="113">
        <f t="shared" ref="AE31:CD31" si="23">+AE10-AE15-AE25</f>
        <v>43.733858366414665</v>
      </c>
      <c r="AF31" s="113">
        <f t="shared" si="23"/>
        <v>3294.0688260211109</v>
      </c>
      <c r="AG31" s="113">
        <f t="shared" si="23"/>
        <v>-642.49479206838328</v>
      </c>
      <c r="AH31" s="113">
        <f t="shared" si="23"/>
        <v>-1266.0653463263725</v>
      </c>
      <c r="AI31" s="113">
        <f t="shared" si="23"/>
        <v>162.49599379624226</v>
      </c>
      <c r="AJ31" s="113">
        <f t="shared" si="23"/>
        <v>-2622.5176272619583</v>
      </c>
      <c r="AK31" s="113">
        <f t="shared" si="23"/>
        <v>-937.24655494686976</v>
      </c>
      <c r="AL31" s="113">
        <f t="shared" si="23"/>
        <v>1386.3056310899694</v>
      </c>
      <c r="AM31" s="113">
        <f t="shared" si="23"/>
        <v>447.09600578480195</v>
      </c>
      <c r="AN31" s="113">
        <f t="shared" si="23"/>
        <v>558.71478735133428</v>
      </c>
      <c r="AO31" s="113">
        <f t="shared" si="23"/>
        <v>-249.85641294363847</v>
      </c>
      <c r="AP31" s="113">
        <f t="shared" si="23"/>
        <v>-4755.8956771222392</v>
      </c>
      <c r="AQ31" s="113">
        <f t="shared" si="23"/>
        <v>-4581.6613082595886</v>
      </c>
      <c r="AR31" s="113">
        <f t="shared" si="23"/>
        <v>-83.279000000000678</v>
      </c>
      <c r="AS31" s="113">
        <f t="shared" si="23"/>
        <v>3906.8680000000022</v>
      </c>
      <c r="AT31" s="113">
        <f t="shared" si="23"/>
        <v>-1547.8490000000002</v>
      </c>
      <c r="AU31" s="113">
        <f t="shared" si="23"/>
        <v>1919.4789999999989</v>
      </c>
      <c r="AV31" s="113">
        <f t="shared" si="23"/>
        <v>756.46599999999989</v>
      </c>
      <c r="AW31" s="113">
        <f t="shared" si="23"/>
        <v>597.30799999999931</v>
      </c>
      <c r="AX31" s="113">
        <f t="shared" si="23"/>
        <v>-353.50500000000079</v>
      </c>
      <c r="AY31" s="113">
        <f t="shared" si="23"/>
        <v>-2.511000000000422</v>
      </c>
      <c r="AZ31" s="113">
        <f t="shared" si="23"/>
        <v>-738.46900000000096</v>
      </c>
      <c r="BA31" s="113">
        <f t="shared" si="23"/>
        <v>71.806999999999334</v>
      </c>
      <c r="BB31" s="113">
        <f t="shared" si="23"/>
        <v>-2060.5579999999982</v>
      </c>
      <c r="BC31" s="113">
        <f t="shared" si="23"/>
        <v>-6118.5460000000012</v>
      </c>
      <c r="BD31" s="113">
        <f t="shared" si="23"/>
        <v>-3652.7890000000007</v>
      </c>
      <c r="BE31" s="113">
        <f t="shared" si="23"/>
        <v>2268.7710000000025</v>
      </c>
      <c r="BF31" s="113">
        <f t="shared" si="23"/>
        <v>3707.9220000000005</v>
      </c>
      <c r="BG31" s="113">
        <f t="shared" si="23"/>
        <v>1102.3479999999988</v>
      </c>
      <c r="BH31" s="113">
        <f t="shared" si="23"/>
        <v>638.21400000000313</v>
      </c>
      <c r="BI31" s="113">
        <f t="shared" si="23"/>
        <v>1352.7620000000038</v>
      </c>
      <c r="BJ31" s="113">
        <f t="shared" si="23"/>
        <v>-498.76000000000067</v>
      </c>
      <c r="BK31" s="113">
        <f t="shared" si="23"/>
        <v>1671.3430000000008</v>
      </c>
      <c r="BL31" s="113">
        <f t="shared" si="23"/>
        <v>-906.60400000000072</v>
      </c>
      <c r="BM31" s="113">
        <f t="shared" si="23"/>
        <v>381.15900000000192</v>
      </c>
      <c r="BN31" s="113">
        <f t="shared" si="23"/>
        <v>-416.13200000000143</v>
      </c>
      <c r="BO31" s="113">
        <f t="shared" si="23"/>
        <v>-1541.8110000000001</v>
      </c>
      <c r="BP31" s="113">
        <f t="shared" si="23"/>
        <v>-487.3420000000001</v>
      </c>
      <c r="BQ31" s="113">
        <f t="shared" si="23"/>
        <v>7271.8700000000063</v>
      </c>
      <c r="BR31" s="113">
        <f t="shared" si="23"/>
        <v>703.67400000000134</v>
      </c>
      <c r="BS31" s="113">
        <f t="shared" si="23"/>
        <v>3784.1199999999963</v>
      </c>
      <c r="BT31" s="113">
        <f t="shared" si="23"/>
        <v>1752.4950000000019</v>
      </c>
      <c r="BU31" s="113">
        <f t="shared" si="23"/>
        <v>1330.8500000000001</v>
      </c>
      <c r="BV31" s="113">
        <f t="shared" si="23"/>
        <v>1232.0090000000005</v>
      </c>
      <c r="BW31" s="113">
        <f t="shared" si="23"/>
        <v>1589.4363999999998</v>
      </c>
      <c r="BX31" s="113">
        <f t="shared" si="23"/>
        <v>1166.6930000000036</v>
      </c>
      <c r="BY31" s="113">
        <f t="shared" si="23"/>
        <v>2867.6710000000007</v>
      </c>
      <c r="BZ31" s="113">
        <f t="shared" si="23"/>
        <v>4851.953000000005</v>
      </c>
      <c r="CA31" s="113">
        <f t="shared" si="23"/>
        <v>2278.9479999999999</v>
      </c>
      <c r="CB31" s="113">
        <f t="shared" si="23"/>
        <v>-146.04099999999971</v>
      </c>
      <c r="CC31" s="113">
        <f t="shared" si="23"/>
        <v>-4158.4194999999972</v>
      </c>
      <c r="CD31" s="113">
        <f t="shared" si="23"/>
        <v>17253.38889999998</v>
      </c>
    </row>
    <row r="32" spans="2:82" ht="19.5">
      <c r="B32" s="117" t="s">
        <v>14</v>
      </c>
      <c r="C32" s="118" t="s">
        <v>137</v>
      </c>
      <c r="D32" s="112" t="s">
        <v>16</v>
      </c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8"/>
      <c r="BI32" s="108"/>
      <c r="BJ32" s="108"/>
      <c r="BK32" s="108"/>
      <c r="BL32" s="108"/>
      <c r="BM32" s="108"/>
      <c r="BN32" s="108"/>
      <c r="BO32" s="108"/>
      <c r="BP32" s="108"/>
      <c r="BQ32" s="108"/>
      <c r="BR32" s="108"/>
      <c r="BS32" s="108"/>
      <c r="BT32" s="108"/>
      <c r="BU32" s="108"/>
      <c r="BV32" s="108"/>
      <c r="BW32" s="108"/>
      <c r="BX32" s="108"/>
      <c r="BY32" s="108"/>
      <c r="BZ32" s="108"/>
      <c r="CA32" s="108"/>
      <c r="CB32" s="108"/>
      <c r="CC32" s="108"/>
      <c r="CD32" s="108"/>
    </row>
    <row r="33" spans="2:82">
      <c r="B33" s="25" t="s">
        <v>138</v>
      </c>
      <c r="C33" s="43" t="s">
        <v>139</v>
      </c>
      <c r="D33" s="44" t="s">
        <v>16</v>
      </c>
      <c r="E33" s="99">
        <f>+E34+E35</f>
        <v>0</v>
      </c>
      <c r="F33" s="99">
        <f t="shared" ref="F33:BQ33" si="24">+F34+F35</f>
        <v>0</v>
      </c>
      <c r="G33" s="99">
        <f t="shared" si="24"/>
        <v>0</v>
      </c>
      <c r="H33" s="99">
        <f t="shared" si="24"/>
        <v>0</v>
      </c>
      <c r="I33" s="99">
        <f t="shared" si="24"/>
        <v>0</v>
      </c>
      <c r="J33" s="99">
        <f t="shared" si="24"/>
        <v>0</v>
      </c>
      <c r="K33" s="99">
        <f t="shared" si="24"/>
        <v>0</v>
      </c>
      <c r="L33" s="99">
        <f t="shared" si="24"/>
        <v>0</v>
      </c>
      <c r="M33" s="99">
        <f t="shared" si="24"/>
        <v>0</v>
      </c>
      <c r="N33" s="99">
        <f t="shared" si="24"/>
        <v>0</v>
      </c>
      <c r="O33" s="99">
        <f t="shared" si="24"/>
        <v>0</v>
      </c>
      <c r="P33" s="99">
        <f t="shared" si="24"/>
        <v>0</v>
      </c>
      <c r="Q33" s="99">
        <f t="shared" si="24"/>
        <v>0</v>
      </c>
      <c r="R33" s="99">
        <f t="shared" si="24"/>
        <v>0</v>
      </c>
      <c r="S33" s="99">
        <f t="shared" si="24"/>
        <v>0</v>
      </c>
      <c r="T33" s="99">
        <f t="shared" si="24"/>
        <v>0</v>
      </c>
      <c r="U33" s="99">
        <f t="shared" si="24"/>
        <v>0</v>
      </c>
      <c r="V33" s="99">
        <f t="shared" si="24"/>
        <v>0</v>
      </c>
      <c r="W33" s="99">
        <f t="shared" si="24"/>
        <v>0</v>
      </c>
      <c r="X33" s="99">
        <f t="shared" si="24"/>
        <v>0</v>
      </c>
      <c r="Y33" s="99">
        <f t="shared" si="24"/>
        <v>0</v>
      </c>
      <c r="Z33" s="99">
        <f t="shared" si="24"/>
        <v>0</v>
      </c>
      <c r="AA33" s="99">
        <f t="shared" si="24"/>
        <v>0</v>
      </c>
      <c r="AB33" s="99">
        <f t="shared" si="24"/>
        <v>0</v>
      </c>
      <c r="AC33" s="99">
        <f t="shared" si="24"/>
        <v>0</v>
      </c>
      <c r="AD33" s="99">
        <f t="shared" si="24"/>
        <v>0</v>
      </c>
      <c r="AE33" s="99">
        <f t="shared" si="24"/>
        <v>0</v>
      </c>
      <c r="AF33" s="99">
        <f t="shared" si="24"/>
        <v>0</v>
      </c>
      <c r="AG33" s="99">
        <f t="shared" si="24"/>
        <v>0</v>
      </c>
      <c r="AH33" s="99">
        <f t="shared" si="24"/>
        <v>0</v>
      </c>
      <c r="AI33" s="99">
        <f t="shared" si="24"/>
        <v>0</v>
      </c>
      <c r="AJ33" s="99">
        <f t="shared" si="24"/>
        <v>0</v>
      </c>
      <c r="AK33" s="99">
        <f t="shared" si="24"/>
        <v>0</v>
      </c>
      <c r="AL33" s="99">
        <f t="shared" si="24"/>
        <v>0</v>
      </c>
      <c r="AM33" s="99">
        <f t="shared" si="24"/>
        <v>0</v>
      </c>
      <c r="AN33" s="99">
        <f t="shared" si="24"/>
        <v>0</v>
      </c>
      <c r="AO33" s="99">
        <f t="shared" si="24"/>
        <v>0</v>
      </c>
      <c r="AP33" s="99">
        <f t="shared" si="24"/>
        <v>0</v>
      </c>
      <c r="AQ33" s="99">
        <f t="shared" si="24"/>
        <v>0</v>
      </c>
      <c r="AR33" s="99">
        <f t="shared" si="24"/>
        <v>0</v>
      </c>
      <c r="AS33" s="99">
        <f t="shared" si="24"/>
        <v>0</v>
      </c>
      <c r="AT33" s="99">
        <f t="shared" si="24"/>
        <v>0</v>
      </c>
      <c r="AU33" s="99">
        <f t="shared" si="24"/>
        <v>0</v>
      </c>
      <c r="AV33" s="99">
        <f t="shared" si="24"/>
        <v>0</v>
      </c>
      <c r="AW33" s="99">
        <f t="shared" si="24"/>
        <v>0</v>
      </c>
      <c r="AX33" s="99">
        <f t="shared" si="24"/>
        <v>0</v>
      </c>
      <c r="AY33" s="99">
        <f t="shared" si="24"/>
        <v>0</v>
      </c>
      <c r="AZ33" s="99">
        <f t="shared" si="24"/>
        <v>0</v>
      </c>
      <c r="BA33" s="99">
        <f t="shared" si="24"/>
        <v>0</v>
      </c>
      <c r="BB33" s="99">
        <f t="shared" si="24"/>
        <v>0</v>
      </c>
      <c r="BC33" s="99">
        <f t="shared" si="24"/>
        <v>0</v>
      </c>
      <c r="BD33" s="99">
        <f t="shared" si="24"/>
        <v>0</v>
      </c>
      <c r="BE33" s="99">
        <f t="shared" si="24"/>
        <v>0</v>
      </c>
      <c r="BF33" s="99">
        <f t="shared" si="24"/>
        <v>0</v>
      </c>
      <c r="BG33" s="99">
        <f t="shared" si="24"/>
        <v>0</v>
      </c>
      <c r="BH33" s="99">
        <f t="shared" si="24"/>
        <v>0</v>
      </c>
      <c r="BI33" s="99">
        <f t="shared" si="24"/>
        <v>0</v>
      </c>
      <c r="BJ33" s="99">
        <f t="shared" si="24"/>
        <v>0</v>
      </c>
      <c r="BK33" s="99">
        <f t="shared" si="24"/>
        <v>0</v>
      </c>
      <c r="BL33" s="99">
        <f t="shared" si="24"/>
        <v>0</v>
      </c>
      <c r="BM33" s="99">
        <f t="shared" si="24"/>
        <v>0</v>
      </c>
      <c r="BN33" s="99">
        <f t="shared" si="24"/>
        <v>0</v>
      </c>
      <c r="BO33" s="99">
        <f t="shared" si="24"/>
        <v>0</v>
      </c>
      <c r="BP33" s="99">
        <f t="shared" si="24"/>
        <v>0</v>
      </c>
      <c r="BQ33" s="99">
        <f t="shared" si="24"/>
        <v>0</v>
      </c>
      <c r="BR33" s="99">
        <f t="shared" ref="BR33:CD33" si="25">+BR34+BR35</f>
        <v>231.10000000000036</v>
      </c>
      <c r="BS33" s="99">
        <f t="shared" si="25"/>
        <v>0</v>
      </c>
      <c r="BT33" s="99">
        <f t="shared" si="25"/>
        <v>53</v>
      </c>
      <c r="BU33" s="99">
        <f t="shared" si="25"/>
        <v>0</v>
      </c>
      <c r="BV33" s="99">
        <f t="shared" si="25"/>
        <v>0</v>
      </c>
      <c r="BW33" s="99">
        <f t="shared" si="25"/>
        <v>0</v>
      </c>
      <c r="BX33" s="99">
        <f t="shared" si="25"/>
        <v>232.39999999999998</v>
      </c>
      <c r="BY33" s="99">
        <f t="shared" si="25"/>
        <v>91.199999999999989</v>
      </c>
      <c r="BZ33" s="99">
        <f t="shared" si="25"/>
        <v>0.3000000000001819</v>
      </c>
      <c r="CA33" s="99">
        <f t="shared" si="25"/>
        <v>0</v>
      </c>
      <c r="CB33" s="99">
        <f t="shared" si="25"/>
        <v>0</v>
      </c>
      <c r="CC33" s="99">
        <f t="shared" si="25"/>
        <v>0</v>
      </c>
      <c r="CD33" s="99">
        <f t="shared" si="25"/>
        <v>608</v>
      </c>
    </row>
    <row r="34" spans="2:82">
      <c r="B34" s="27" t="s">
        <v>140</v>
      </c>
      <c r="C34" s="45" t="s">
        <v>65</v>
      </c>
      <c r="D34" s="44" t="s">
        <v>16</v>
      </c>
      <c r="E34" s="100">
        <f>+'Transacciones Activos y Pasivo '!E31-'Transacciones Activos y Pasivo '!E33</f>
        <v>0</v>
      </c>
      <c r="F34" s="100">
        <f>+'Transacciones Activos y Pasivo '!F31-'Transacciones Activos y Pasivo '!F33</f>
        <v>0</v>
      </c>
      <c r="G34" s="100">
        <f>+'Transacciones Activos y Pasivo '!G31-'Transacciones Activos y Pasivo '!G33</f>
        <v>0</v>
      </c>
      <c r="H34" s="100">
        <f>+'Transacciones Activos y Pasivo '!H31-'Transacciones Activos y Pasivo '!H33</f>
        <v>0</v>
      </c>
      <c r="I34" s="100">
        <f>+'Transacciones Activos y Pasivo '!I31-'Transacciones Activos y Pasivo '!I33</f>
        <v>0</v>
      </c>
      <c r="J34" s="100">
        <f>+'Transacciones Activos y Pasivo '!J31-'Transacciones Activos y Pasivo '!J33</f>
        <v>0</v>
      </c>
      <c r="K34" s="100">
        <f>+'Transacciones Activos y Pasivo '!K31-'Transacciones Activos y Pasivo '!K33</f>
        <v>0</v>
      </c>
      <c r="L34" s="100">
        <f>+'Transacciones Activos y Pasivo '!L31-'Transacciones Activos y Pasivo '!L33</f>
        <v>0</v>
      </c>
      <c r="M34" s="100">
        <f>+'Transacciones Activos y Pasivo '!M31-'Transacciones Activos y Pasivo '!M33</f>
        <v>0</v>
      </c>
      <c r="N34" s="100">
        <f>+'Transacciones Activos y Pasivo '!N31-'Transacciones Activos y Pasivo '!N33</f>
        <v>0</v>
      </c>
      <c r="O34" s="100">
        <f>+'Transacciones Activos y Pasivo '!O31-'Transacciones Activos y Pasivo '!O33</f>
        <v>0</v>
      </c>
      <c r="P34" s="100">
        <f>+'Transacciones Activos y Pasivo '!P31-'Transacciones Activos y Pasivo '!P33</f>
        <v>0</v>
      </c>
      <c r="Q34" s="100">
        <f>+'Transacciones Activos y Pasivo '!Q31-'Transacciones Activos y Pasivo '!Q33</f>
        <v>0</v>
      </c>
      <c r="R34" s="100">
        <f>+'Transacciones Activos y Pasivo '!R31-'Transacciones Activos y Pasivo '!R33</f>
        <v>0</v>
      </c>
      <c r="S34" s="100">
        <f>+'Transacciones Activos y Pasivo '!S31-'Transacciones Activos y Pasivo '!S33</f>
        <v>0</v>
      </c>
      <c r="T34" s="100">
        <f>+'Transacciones Activos y Pasivo '!T31-'Transacciones Activos y Pasivo '!T33</f>
        <v>0</v>
      </c>
      <c r="U34" s="100">
        <f>+'Transacciones Activos y Pasivo '!U31-'Transacciones Activos y Pasivo '!U33</f>
        <v>0</v>
      </c>
      <c r="V34" s="100">
        <f>+'Transacciones Activos y Pasivo '!V31-'Transacciones Activos y Pasivo '!V33</f>
        <v>0</v>
      </c>
      <c r="W34" s="100">
        <f>+'Transacciones Activos y Pasivo '!W31-'Transacciones Activos y Pasivo '!W33</f>
        <v>0</v>
      </c>
      <c r="X34" s="100">
        <f>+'Transacciones Activos y Pasivo '!X31-'Transacciones Activos y Pasivo '!X33</f>
        <v>0</v>
      </c>
      <c r="Y34" s="100">
        <f>+'Transacciones Activos y Pasivo '!Y31-'Transacciones Activos y Pasivo '!Y33</f>
        <v>0</v>
      </c>
      <c r="Z34" s="100">
        <f>+'Transacciones Activos y Pasivo '!Z31-'Transacciones Activos y Pasivo '!Z33</f>
        <v>0</v>
      </c>
      <c r="AA34" s="100">
        <f>+'Transacciones Activos y Pasivo '!AA31-'Transacciones Activos y Pasivo '!AA33</f>
        <v>0</v>
      </c>
      <c r="AB34" s="100">
        <f>+'Transacciones Activos y Pasivo '!AB31-'Transacciones Activos y Pasivo '!AB33</f>
        <v>0</v>
      </c>
      <c r="AC34" s="100">
        <f>+'Transacciones Activos y Pasivo '!AC31-'Transacciones Activos y Pasivo '!AC33</f>
        <v>0</v>
      </c>
      <c r="AD34" s="100">
        <f>+'Transacciones Activos y Pasivo '!AD31-'Transacciones Activos y Pasivo '!AD33</f>
        <v>0</v>
      </c>
      <c r="AE34" s="100">
        <f>+'Transacciones Activos y Pasivo '!AE31-'Transacciones Activos y Pasivo '!AE33</f>
        <v>0</v>
      </c>
      <c r="AF34" s="100">
        <f>+'Transacciones Activos y Pasivo '!AF31-'Transacciones Activos y Pasivo '!AF33</f>
        <v>0</v>
      </c>
      <c r="AG34" s="100">
        <f>+'Transacciones Activos y Pasivo '!AG31-'Transacciones Activos y Pasivo '!AG33</f>
        <v>0</v>
      </c>
      <c r="AH34" s="100">
        <f>+'Transacciones Activos y Pasivo '!AH31-'Transacciones Activos y Pasivo '!AH33</f>
        <v>0</v>
      </c>
      <c r="AI34" s="100">
        <f>+'Transacciones Activos y Pasivo '!AI31-'Transacciones Activos y Pasivo '!AI33</f>
        <v>0</v>
      </c>
      <c r="AJ34" s="100">
        <f>+'Transacciones Activos y Pasivo '!AJ31-'Transacciones Activos y Pasivo '!AJ33</f>
        <v>0</v>
      </c>
      <c r="AK34" s="100">
        <f>+'Transacciones Activos y Pasivo '!AK31-'Transacciones Activos y Pasivo '!AK33</f>
        <v>0</v>
      </c>
      <c r="AL34" s="100">
        <f>+'Transacciones Activos y Pasivo '!AL31-'Transacciones Activos y Pasivo '!AL33</f>
        <v>0</v>
      </c>
      <c r="AM34" s="100">
        <f>+'Transacciones Activos y Pasivo '!AM31-'Transacciones Activos y Pasivo '!AM33</f>
        <v>0</v>
      </c>
      <c r="AN34" s="100">
        <f>+'Transacciones Activos y Pasivo '!AN31-'Transacciones Activos y Pasivo '!AN33</f>
        <v>0</v>
      </c>
      <c r="AO34" s="100">
        <f>+'Transacciones Activos y Pasivo '!AO31-'Transacciones Activos y Pasivo '!AO33</f>
        <v>0</v>
      </c>
      <c r="AP34" s="100">
        <f>+'Transacciones Activos y Pasivo '!AP31-'Transacciones Activos y Pasivo '!AP33</f>
        <v>0</v>
      </c>
      <c r="AQ34" s="100">
        <f>+'Transacciones Activos y Pasivo '!AQ31-'Transacciones Activos y Pasivo '!AQ33</f>
        <v>0</v>
      </c>
      <c r="AR34" s="100">
        <f>+'Transacciones Activos y Pasivo '!AR31-'Transacciones Activos y Pasivo '!AR33</f>
        <v>0</v>
      </c>
      <c r="AS34" s="100">
        <f>+'Transacciones Activos y Pasivo '!AS31-'Transacciones Activos y Pasivo '!AS33</f>
        <v>0</v>
      </c>
      <c r="AT34" s="100">
        <f>+'Transacciones Activos y Pasivo '!AT31-'Transacciones Activos y Pasivo '!AT33</f>
        <v>0</v>
      </c>
      <c r="AU34" s="100">
        <f>+'Transacciones Activos y Pasivo '!AU31-'Transacciones Activos y Pasivo '!AU33</f>
        <v>0</v>
      </c>
      <c r="AV34" s="100">
        <f>+'Transacciones Activos y Pasivo '!AV31-'Transacciones Activos y Pasivo '!AV33</f>
        <v>0</v>
      </c>
      <c r="AW34" s="100">
        <f>+'Transacciones Activos y Pasivo '!AW31-'Transacciones Activos y Pasivo '!AW33</f>
        <v>0</v>
      </c>
      <c r="AX34" s="100">
        <f>+'Transacciones Activos y Pasivo '!AX31-'Transacciones Activos y Pasivo '!AX33</f>
        <v>0</v>
      </c>
      <c r="AY34" s="100">
        <f>+'Transacciones Activos y Pasivo '!AY31-'Transacciones Activos y Pasivo '!AY33</f>
        <v>0</v>
      </c>
      <c r="AZ34" s="100">
        <f>+'Transacciones Activos y Pasivo '!AZ31-'Transacciones Activos y Pasivo '!AZ33</f>
        <v>0</v>
      </c>
      <c r="BA34" s="100">
        <f>+'Transacciones Activos y Pasivo '!BA31-'Transacciones Activos y Pasivo '!BA33</f>
        <v>0</v>
      </c>
      <c r="BB34" s="100">
        <f>+'Transacciones Activos y Pasivo '!BB31-'Transacciones Activos y Pasivo '!BB33</f>
        <v>0</v>
      </c>
      <c r="BC34" s="100">
        <f>+'Transacciones Activos y Pasivo '!BC31-'Transacciones Activos y Pasivo '!BC33</f>
        <v>0</v>
      </c>
      <c r="BD34" s="100">
        <f>+'Transacciones Activos y Pasivo '!BD31-'Transacciones Activos y Pasivo '!BD33</f>
        <v>0</v>
      </c>
      <c r="BE34" s="100">
        <f>+'Transacciones Activos y Pasivo '!BE31-'Transacciones Activos y Pasivo '!BE33</f>
        <v>0</v>
      </c>
      <c r="BF34" s="100">
        <f>+'Transacciones Activos y Pasivo '!BF31-'Transacciones Activos y Pasivo '!BF33</f>
        <v>0</v>
      </c>
      <c r="BG34" s="100">
        <f>+'Transacciones Activos y Pasivo '!BG31-'Transacciones Activos y Pasivo '!BG33</f>
        <v>0</v>
      </c>
      <c r="BH34" s="100">
        <f>+'Transacciones Activos y Pasivo '!BH31-'Transacciones Activos y Pasivo '!BH33</f>
        <v>0</v>
      </c>
      <c r="BI34" s="100">
        <f>+'Transacciones Activos y Pasivo '!BI31-'Transacciones Activos y Pasivo '!BI33</f>
        <v>0</v>
      </c>
      <c r="BJ34" s="100">
        <f>+'Transacciones Activos y Pasivo '!BJ31-'Transacciones Activos y Pasivo '!BJ33</f>
        <v>0</v>
      </c>
      <c r="BK34" s="100">
        <f>+'Transacciones Activos y Pasivo '!BK31-'Transacciones Activos y Pasivo '!BK33</f>
        <v>0</v>
      </c>
      <c r="BL34" s="100">
        <f>+'Transacciones Activos y Pasivo '!BL31-'Transacciones Activos y Pasivo '!BL33</f>
        <v>0</v>
      </c>
      <c r="BM34" s="100">
        <f>+'Transacciones Activos y Pasivo '!BM31-'Transacciones Activos y Pasivo '!BM33</f>
        <v>0</v>
      </c>
      <c r="BN34" s="100">
        <f>+'Transacciones Activos y Pasivo '!BN31-'Transacciones Activos y Pasivo '!BN33</f>
        <v>0</v>
      </c>
      <c r="BO34" s="100">
        <f>+'Transacciones Activos y Pasivo '!BO31-'Transacciones Activos y Pasivo '!BO33</f>
        <v>0</v>
      </c>
      <c r="BP34" s="100">
        <f>+'Transacciones Activos y Pasivo '!BP31-'Transacciones Activos y Pasivo '!BP33</f>
        <v>0</v>
      </c>
      <c r="BQ34" s="100">
        <f>+'Transacciones Activos y Pasivo '!BQ31-'Transacciones Activos y Pasivo '!BQ33</f>
        <v>0</v>
      </c>
      <c r="BR34" s="100">
        <f>+'Transacciones Activos y Pasivo '!BR31-'Transacciones Activos y Pasivo '!BR33</f>
        <v>231.10000000000036</v>
      </c>
      <c r="BS34" s="100">
        <f>+'Transacciones Activos y Pasivo '!BS31-'Transacciones Activos y Pasivo '!BS33</f>
        <v>0</v>
      </c>
      <c r="BT34" s="100">
        <f>+'Transacciones Activos y Pasivo '!BT31-'Transacciones Activos y Pasivo '!BT33</f>
        <v>53</v>
      </c>
      <c r="BU34" s="100">
        <f>+'Transacciones Activos y Pasivo '!BU31-'Transacciones Activos y Pasivo '!BU33</f>
        <v>0</v>
      </c>
      <c r="BV34" s="100">
        <f>+'Transacciones Activos y Pasivo '!BV31-'Transacciones Activos y Pasivo '!BV33</f>
        <v>0</v>
      </c>
      <c r="BW34" s="100">
        <f>+'Transacciones Activos y Pasivo '!BW31-'Transacciones Activos y Pasivo '!BW33</f>
        <v>0</v>
      </c>
      <c r="BX34" s="100">
        <f>+'Transacciones Activos y Pasivo '!BX31-'Transacciones Activos y Pasivo '!BX33</f>
        <v>232.39999999999998</v>
      </c>
      <c r="BY34" s="100">
        <f>+'Transacciones Activos y Pasivo '!BY31-'Transacciones Activos y Pasivo '!BY33</f>
        <v>91.199999999999989</v>
      </c>
      <c r="BZ34" s="100">
        <f>+'Transacciones Activos y Pasivo '!BZ31-'Transacciones Activos y Pasivo '!BZ33</f>
        <v>0.3000000000001819</v>
      </c>
      <c r="CA34" s="100">
        <f>+'Transacciones Activos y Pasivo '!CA31-'Transacciones Activos y Pasivo '!CA33</f>
        <v>0</v>
      </c>
      <c r="CB34" s="100">
        <f>+'Transacciones Activos y Pasivo '!CB31-'Transacciones Activos y Pasivo '!CB33</f>
        <v>0</v>
      </c>
      <c r="CC34" s="100">
        <f>+'Transacciones Activos y Pasivo '!CC31-'Transacciones Activos y Pasivo '!CC33</f>
        <v>0</v>
      </c>
      <c r="CD34" s="100">
        <f>+'Transacciones Activos y Pasivo '!CD31-'Transacciones Activos y Pasivo '!CD33</f>
        <v>608</v>
      </c>
    </row>
    <row r="35" spans="2:82">
      <c r="B35" s="27" t="s">
        <v>141</v>
      </c>
      <c r="C35" s="45" t="s">
        <v>67</v>
      </c>
      <c r="D35" s="44" t="s">
        <v>16</v>
      </c>
      <c r="E35" s="100">
        <f>+'Transacciones Activos y Pasivo '!E40-'Transacciones Activos y Pasivo '!E42</f>
        <v>0</v>
      </c>
      <c r="F35" s="100">
        <f>+'Transacciones Activos y Pasivo '!F40-'Transacciones Activos y Pasivo '!F42</f>
        <v>0</v>
      </c>
      <c r="G35" s="100">
        <f>+'Transacciones Activos y Pasivo '!G40-'Transacciones Activos y Pasivo '!G42</f>
        <v>0</v>
      </c>
      <c r="H35" s="100">
        <f>+'Transacciones Activos y Pasivo '!H40-'Transacciones Activos y Pasivo '!H42</f>
        <v>0</v>
      </c>
      <c r="I35" s="100">
        <f>+'Transacciones Activos y Pasivo '!I40-'Transacciones Activos y Pasivo '!I42</f>
        <v>0</v>
      </c>
      <c r="J35" s="100">
        <f>+'Transacciones Activos y Pasivo '!J40-'Transacciones Activos y Pasivo '!J42</f>
        <v>0</v>
      </c>
      <c r="K35" s="100">
        <f>+'Transacciones Activos y Pasivo '!K40-'Transacciones Activos y Pasivo '!K42</f>
        <v>0</v>
      </c>
      <c r="L35" s="100">
        <f>+'Transacciones Activos y Pasivo '!L40-'Transacciones Activos y Pasivo '!L42</f>
        <v>0</v>
      </c>
      <c r="M35" s="100">
        <f>+'Transacciones Activos y Pasivo '!M40-'Transacciones Activos y Pasivo '!M42</f>
        <v>0</v>
      </c>
      <c r="N35" s="100">
        <f>+'Transacciones Activos y Pasivo '!N40-'Transacciones Activos y Pasivo '!N42</f>
        <v>0</v>
      </c>
      <c r="O35" s="100">
        <f>+'Transacciones Activos y Pasivo '!O40-'Transacciones Activos y Pasivo '!O42</f>
        <v>0</v>
      </c>
      <c r="P35" s="100">
        <f>+'Transacciones Activos y Pasivo '!P40-'Transacciones Activos y Pasivo '!P42</f>
        <v>0</v>
      </c>
      <c r="Q35" s="100">
        <f>+'Transacciones Activos y Pasivo '!Q40-'Transacciones Activos y Pasivo '!Q42</f>
        <v>0</v>
      </c>
      <c r="R35" s="100">
        <f>+'Transacciones Activos y Pasivo '!R40-'Transacciones Activos y Pasivo '!R42</f>
        <v>0</v>
      </c>
      <c r="S35" s="100">
        <f>+'Transacciones Activos y Pasivo '!S40-'Transacciones Activos y Pasivo '!S42</f>
        <v>0</v>
      </c>
      <c r="T35" s="100">
        <f>+'Transacciones Activos y Pasivo '!T40-'Transacciones Activos y Pasivo '!T42</f>
        <v>0</v>
      </c>
      <c r="U35" s="100">
        <f>+'Transacciones Activos y Pasivo '!U40-'Transacciones Activos y Pasivo '!U42</f>
        <v>0</v>
      </c>
      <c r="V35" s="100">
        <f>+'Transacciones Activos y Pasivo '!V40-'Transacciones Activos y Pasivo '!V42</f>
        <v>0</v>
      </c>
      <c r="W35" s="100">
        <f>+'Transacciones Activos y Pasivo '!W40-'Transacciones Activos y Pasivo '!W42</f>
        <v>0</v>
      </c>
      <c r="X35" s="100">
        <f>+'Transacciones Activos y Pasivo '!X40-'Transacciones Activos y Pasivo '!X42</f>
        <v>0</v>
      </c>
      <c r="Y35" s="100">
        <f>+'Transacciones Activos y Pasivo '!Y40-'Transacciones Activos y Pasivo '!Y42</f>
        <v>0</v>
      </c>
      <c r="Z35" s="100">
        <f>+'Transacciones Activos y Pasivo '!Z40-'Transacciones Activos y Pasivo '!Z42</f>
        <v>0</v>
      </c>
      <c r="AA35" s="100">
        <f>+'Transacciones Activos y Pasivo '!AA40-'Transacciones Activos y Pasivo '!AA42</f>
        <v>0</v>
      </c>
      <c r="AB35" s="100">
        <f>+'Transacciones Activos y Pasivo '!AB40-'Transacciones Activos y Pasivo '!AB42</f>
        <v>0</v>
      </c>
      <c r="AC35" s="100">
        <f>+'Transacciones Activos y Pasivo '!AC40-'Transacciones Activos y Pasivo '!AC42</f>
        <v>0</v>
      </c>
      <c r="AD35" s="100">
        <f>+'Transacciones Activos y Pasivo '!AD40-'Transacciones Activos y Pasivo '!AD42</f>
        <v>0</v>
      </c>
      <c r="AE35" s="100">
        <f>+'Transacciones Activos y Pasivo '!AE40-'Transacciones Activos y Pasivo '!AE42</f>
        <v>0</v>
      </c>
      <c r="AF35" s="100">
        <f>+'Transacciones Activos y Pasivo '!AF40-'Transacciones Activos y Pasivo '!AF42</f>
        <v>0</v>
      </c>
      <c r="AG35" s="100">
        <f>+'Transacciones Activos y Pasivo '!AG40-'Transacciones Activos y Pasivo '!AG42</f>
        <v>0</v>
      </c>
      <c r="AH35" s="100">
        <f>+'Transacciones Activos y Pasivo '!AH40-'Transacciones Activos y Pasivo '!AH42</f>
        <v>0</v>
      </c>
      <c r="AI35" s="100">
        <f>+'Transacciones Activos y Pasivo '!AI40-'Transacciones Activos y Pasivo '!AI42</f>
        <v>0</v>
      </c>
      <c r="AJ35" s="100">
        <f>+'Transacciones Activos y Pasivo '!AJ40-'Transacciones Activos y Pasivo '!AJ42</f>
        <v>0</v>
      </c>
      <c r="AK35" s="100">
        <f>+'Transacciones Activos y Pasivo '!AK40-'Transacciones Activos y Pasivo '!AK42</f>
        <v>0</v>
      </c>
      <c r="AL35" s="100">
        <f>+'Transacciones Activos y Pasivo '!AL40-'Transacciones Activos y Pasivo '!AL42</f>
        <v>0</v>
      </c>
      <c r="AM35" s="100">
        <f>+'Transacciones Activos y Pasivo '!AM40-'Transacciones Activos y Pasivo '!AM42</f>
        <v>0</v>
      </c>
      <c r="AN35" s="100">
        <f>+'Transacciones Activos y Pasivo '!AN40-'Transacciones Activos y Pasivo '!AN42</f>
        <v>0</v>
      </c>
      <c r="AO35" s="100">
        <f>+'Transacciones Activos y Pasivo '!AO40-'Transacciones Activos y Pasivo '!AO42</f>
        <v>0</v>
      </c>
      <c r="AP35" s="100">
        <f>+'Transacciones Activos y Pasivo '!AP40-'Transacciones Activos y Pasivo '!AP42</f>
        <v>0</v>
      </c>
      <c r="AQ35" s="100">
        <f>+'Transacciones Activos y Pasivo '!AQ40-'Transacciones Activos y Pasivo '!AQ42</f>
        <v>0</v>
      </c>
      <c r="AR35" s="100">
        <f>+'Transacciones Activos y Pasivo '!AR40-'Transacciones Activos y Pasivo '!AR42</f>
        <v>0</v>
      </c>
      <c r="AS35" s="100">
        <f>+'Transacciones Activos y Pasivo '!AS40-'Transacciones Activos y Pasivo '!AS42</f>
        <v>0</v>
      </c>
      <c r="AT35" s="100">
        <f>+'Transacciones Activos y Pasivo '!AT40-'Transacciones Activos y Pasivo '!AT42</f>
        <v>0</v>
      </c>
      <c r="AU35" s="100">
        <f>+'Transacciones Activos y Pasivo '!AU40-'Transacciones Activos y Pasivo '!AU42</f>
        <v>0</v>
      </c>
      <c r="AV35" s="100">
        <f>+'Transacciones Activos y Pasivo '!AV40-'Transacciones Activos y Pasivo '!AV42</f>
        <v>0</v>
      </c>
      <c r="AW35" s="100">
        <f>+'Transacciones Activos y Pasivo '!AW40-'Transacciones Activos y Pasivo '!AW42</f>
        <v>0</v>
      </c>
      <c r="AX35" s="100">
        <f>+'Transacciones Activos y Pasivo '!AX40-'Transacciones Activos y Pasivo '!AX42</f>
        <v>0</v>
      </c>
      <c r="AY35" s="100">
        <f>+'Transacciones Activos y Pasivo '!AY40-'Transacciones Activos y Pasivo '!AY42</f>
        <v>0</v>
      </c>
      <c r="AZ35" s="100">
        <f>+'Transacciones Activos y Pasivo '!AZ40-'Transacciones Activos y Pasivo '!AZ42</f>
        <v>0</v>
      </c>
      <c r="BA35" s="100">
        <f>+'Transacciones Activos y Pasivo '!BA40-'Transacciones Activos y Pasivo '!BA42</f>
        <v>0</v>
      </c>
      <c r="BB35" s="100">
        <f>+'Transacciones Activos y Pasivo '!BB40-'Transacciones Activos y Pasivo '!BB42</f>
        <v>0</v>
      </c>
      <c r="BC35" s="100">
        <f>+'Transacciones Activos y Pasivo '!BC40-'Transacciones Activos y Pasivo '!BC42</f>
        <v>0</v>
      </c>
      <c r="BD35" s="100">
        <f>+'Transacciones Activos y Pasivo '!BD40-'Transacciones Activos y Pasivo '!BD42</f>
        <v>0</v>
      </c>
      <c r="BE35" s="100">
        <f>+'Transacciones Activos y Pasivo '!BE40-'Transacciones Activos y Pasivo '!BE42</f>
        <v>0</v>
      </c>
      <c r="BF35" s="100">
        <f>+'Transacciones Activos y Pasivo '!BF40-'Transacciones Activos y Pasivo '!BF42</f>
        <v>0</v>
      </c>
      <c r="BG35" s="100">
        <f>+'Transacciones Activos y Pasivo '!BG40-'Transacciones Activos y Pasivo '!BG42</f>
        <v>0</v>
      </c>
      <c r="BH35" s="100">
        <f>+'Transacciones Activos y Pasivo '!BH40-'Transacciones Activos y Pasivo '!BH42</f>
        <v>0</v>
      </c>
      <c r="BI35" s="100">
        <f>+'Transacciones Activos y Pasivo '!BI40-'Transacciones Activos y Pasivo '!BI42</f>
        <v>0</v>
      </c>
      <c r="BJ35" s="100">
        <f>+'Transacciones Activos y Pasivo '!BJ40-'Transacciones Activos y Pasivo '!BJ42</f>
        <v>0</v>
      </c>
      <c r="BK35" s="100">
        <f>+'Transacciones Activos y Pasivo '!BK40-'Transacciones Activos y Pasivo '!BK42</f>
        <v>0</v>
      </c>
      <c r="BL35" s="100">
        <f>+'Transacciones Activos y Pasivo '!BL40-'Transacciones Activos y Pasivo '!BL42</f>
        <v>0</v>
      </c>
      <c r="BM35" s="100">
        <f>+'Transacciones Activos y Pasivo '!BM40-'Transacciones Activos y Pasivo '!BM42</f>
        <v>0</v>
      </c>
      <c r="BN35" s="100">
        <f>+'Transacciones Activos y Pasivo '!BN40-'Transacciones Activos y Pasivo '!BN42</f>
        <v>0</v>
      </c>
      <c r="BO35" s="100">
        <f>+'Transacciones Activos y Pasivo '!BO40-'Transacciones Activos y Pasivo '!BO42</f>
        <v>0</v>
      </c>
      <c r="BP35" s="100">
        <f>+'Transacciones Activos y Pasivo '!BP40-'Transacciones Activos y Pasivo '!BP42</f>
        <v>0</v>
      </c>
      <c r="BQ35" s="100">
        <f>+'Transacciones Activos y Pasivo '!BQ40-'Transacciones Activos y Pasivo '!BQ42</f>
        <v>0</v>
      </c>
      <c r="BR35" s="100">
        <f>+'Transacciones Activos y Pasivo '!BR40-'Transacciones Activos y Pasivo '!BR42</f>
        <v>0</v>
      </c>
      <c r="BS35" s="100">
        <f>+'Transacciones Activos y Pasivo '!BS40-'Transacciones Activos y Pasivo '!BS42</f>
        <v>0</v>
      </c>
      <c r="BT35" s="100">
        <f>+'Transacciones Activos y Pasivo '!BT40-'Transacciones Activos y Pasivo '!BT42</f>
        <v>0</v>
      </c>
      <c r="BU35" s="100">
        <f>+'Transacciones Activos y Pasivo '!BU40-'Transacciones Activos y Pasivo '!BU42</f>
        <v>0</v>
      </c>
      <c r="BV35" s="100">
        <f>+'Transacciones Activos y Pasivo '!BV40-'Transacciones Activos y Pasivo '!BV42</f>
        <v>0</v>
      </c>
      <c r="BW35" s="100">
        <f>+'Transacciones Activos y Pasivo '!BW40-'Transacciones Activos y Pasivo '!BW42</f>
        <v>0</v>
      </c>
      <c r="BX35" s="100">
        <f>+'Transacciones Activos y Pasivo '!BX40-'Transacciones Activos y Pasivo '!BX42</f>
        <v>0</v>
      </c>
      <c r="BY35" s="100">
        <f>+'Transacciones Activos y Pasivo '!BY40-'Transacciones Activos y Pasivo '!BY42</f>
        <v>0</v>
      </c>
      <c r="BZ35" s="100">
        <f>+'Transacciones Activos y Pasivo '!BZ40-'Transacciones Activos y Pasivo '!BZ42</f>
        <v>0</v>
      </c>
      <c r="CA35" s="100">
        <f>+'Transacciones Activos y Pasivo '!CA40-'Transacciones Activos y Pasivo '!CA42</f>
        <v>0</v>
      </c>
      <c r="CB35" s="100">
        <f>+'Transacciones Activos y Pasivo '!CB40-'Transacciones Activos y Pasivo '!CB42</f>
        <v>0</v>
      </c>
      <c r="CC35" s="100">
        <f>+'Transacciones Activos y Pasivo '!CC40-'Transacciones Activos y Pasivo '!CC42</f>
        <v>0</v>
      </c>
      <c r="CD35" s="100">
        <f>+'Transacciones Activos y Pasivo '!CD40-'Transacciones Activos y Pasivo '!CD42</f>
        <v>0</v>
      </c>
    </row>
    <row r="36" spans="2:82">
      <c r="B36" s="25" t="s">
        <v>142</v>
      </c>
      <c r="C36" s="50" t="s">
        <v>155</v>
      </c>
      <c r="D36" s="44" t="s">
        <v>16</v>
      </c>
      <c r="E36" s="99">
        <f>+E37+E38</f>
        <v>0</v>
      </c>
      <c r="F36" s="99">
        <f t="shared" ref="F36:BQ36" si="26">+F37+F38</f>
        <v>0</v>
      </c>
      <c r="G36" s="99">
        <f t="shared" si="26"/>
        <v>0</v>
      </c>
      <c r="H36" s="99">
        <f t="shared" si="26"/>
        <v>0</v>
      </c>
      <c r="I36" s="99">
        <f t="shared" si="26"/>
        <v>0</v>
      </c>
      <c r="J36" s="99">
        <f t="shared" si="26"/>
        <v>0</v>
      </c>
      <c r="K36" s="99">
        <f t="shared" si="26"/>
        <v>0</v>
      </c>
      <c r="L36" s="99">
        <f t="shared" si="26"/>
        <v>0</v>
      </c>
      <c r="M36" s="99">
        <f t="shared" si="26"/>
        <v>0</v>
      </c>
      <c r="N36" s="99">
        <f t="shared" si="26"/>
        <v>0</v>
      </c>
      <c r="O36" s="99">
        <f t="shared" si="26"/>
        <v>0</v>
      </c>
      <c r="P36" s="99">
        <f t="shared" si="26"/>
        <v>0</v>
      </c>
      <c r="Q36" s="99">
        <f t="shared" si="26"/>
        <v>0</v>
      </c>
      <c r="R36" s="99">
        <f t="shared" si="26"/>
        <v>0</v>
      </c>
      <c r="S36" s="99">
        <f t="shared" si="26"/>
        <v>0</v>
      </c>
      <c r="T36" s="99">
        <f t="shared" si="26"/>
        <v>0</v>
      </c>
      <c r="U36" s="99">
        <f t="shared" si="26"/>
        <v>0</v>
      </c>
      <c r="V36" s="99">
        <f t="shared" si="26"/>
        <v>0</v>
      </c>
      <c r="W36" s="99">
        <f t="shared" si="26"/>
        <v>0</v>
      </c>
      <c r="X36" s="99">
        <f t="shared" si="26"/>
        <v>0</v>
      </c>
      <c r="Y36" s="99">
        <f t="shared" si="26"/>
        <v>0</v>
      </c>
      <c r="Z36" s="99">
        <f t="shared" si="26"/>
        <v>0</v>
      </c>
      <c r="AA36" s="99">
        <f t="shared" si="26"/>
        <v>0</v>
      </c>
      <c r="AB36" s="99">
        <f t="shared" si="26"/>
        <v>0</v>
      </c>
      <c r="AC36" s="99">
        <f t="shared" si="26"/>
        <v>0</v>
      </c>
      <c r="AD36" s="99">
        <f t="shared" si="26"/>
        <v>0</v>
      </c>
      <c r="AE36" s="99">
        <f t="shared" si="26"/>
        <v>0</v>
      </c>
      <c r="AF36" s="99">
        <f t="shared" si="26"/>
        <v>0</v>
      </c>
      <c r="AG36" s="99">
        <f t="shared" si="26"/>
        <v>0</v>
      </c>
      <c r="AH36" s="99">
        <f t="shared" si="26"/>
        <v>0</v>
      </c>
      <c r="AI36" s="99">
        <f t="shared" si="26"/>
        <v>0</v>
      </c>
      <c r="AJ36" s="99">
        <f t="shared" si="26"/>
        <v>0</v>
      </c>
      <c r="AK36" s="99">
        <f t="shared" si="26"/>
        <v>0</v>
      </c>
      <c r="AL36" s="99">
        <f t="shared" si="26"/>
        <v>0</v>
      </c>
      <c r="AM36" s="99">
        <f t="shared" si="26"/>
        <v>0</v>
      </c>
      <c r="AN36" s="99">
        <f t="shared" si="26"/>
        <v>0</v>
      </c>
      <c r="AO36" s="99">
        <f t="shared" si="26"/>
        <v>0</v>
      </c>
      <c r="AP36" s="99">
        <f t="shared" si="26"/>
        <v>0</v>
      </c>
      <c r="AQ36" s="99">
        <f t="shared" si="26"/>
        <v>0</v>
      </c>
      <c r="AR36" s="99">
        <f t="shared" si="26"/>
        <v>0</v>
      </c>
      <c r="AS36" s="99">
        <f t="shared" si="26"/>
        <v>0</v>
      </c>
      <c r="AT36" s="99">
        <f t="shared" si="26"/>
        <v>0</v>
      </c>
      <c r="AU36" s="99">
        <f t="shared" si="26"/>
        <v>0</v>
      </c>
      <c r="AV36" s="99">
        <f t="shared" si="26"/>
        <v>0</v>
      </c>
      <c r="AW36" s="99">
        <f t="shared" si="26"/>
        <v>0</v>
      </c>
      <c r="AX36" s="99">
        <f t="shared" si="26"/>
        <v>0</v>
      </c>
      <c r="AY36" s="99">
        <f t="shared" si="26"/>
        <v>0</v>
      </c>
      <c r="AZ36" s="99">
        <f t="shared" si="26"/>
        <v>0</v>
      </c>
      <c r="BA36" s="99">
        <f t="shared" si="26"/>
        <v>0</v>
      </c>
      <c r="BB36" s="99">
        <f t="shared" si="26"/>
        <v>0</v>
      </c>
      <c r="BC36" s="99">
        <f t="shared" si="26"/>
        <v>0</v>
      </c>
      <c r="BD36" s="99">
        <f t="shared" si="26"/>
        <v>0</v>
      </c>
      <c r="BE36" s="99">
        <f t="shared" si="26"/>
        <v>0</v>
      </c>
      <c r="BF36" s="99">
        <f t="shared" si="26"/>
        <v>0</v>
      </c>
      <c r="BG36" s="99">
        <f t="shared" si="26"/>
        <v>0</v>
      </c>
      <c r="BH36" s="99">
        <f t="shared" si="26"/>
        <v>0</v>
      </c>
      <c r="BI36" s="99">
        <f t="shared" si="26"/>
        <v>0</v>
      </c>
      <c r="BJ36" s="99">
        <f t="shared" si="26"/>
        <v>0</v>
      </c>
      <c r="BK36" s="99">
        <f t="shared" si="26"/>
        <v>0</v>
      </c>
      <c r="BL36" s="99">
        <f t="shared" si="26"/>
        <v>0</v>
      </c>
      <c r="BM36" s="99">
        <f t="shared" si="26"/>
        <v>0</v>
      </c>
      <c r="BN36" s="99">
        <f t="shared" si="26"/>
        <v>0</v>
      </c>
      <c r="BO36" s="99">
        <f t="shared" si="26"/>
        <v>0</v>
      </c>
      <c r="BP36" s="99">
        <f t="shared" si="26"/>
        <v>0</v>
      </c>
      <c r="BQ36" s="99">
        <f t="shared" si="26"/>
        <v>0</v>
      </c>
      <c r="BR36" s="99">
        <f t="shared" ref="BR36:CD36" si="27">+BR37+BR38</f>
        <v>4870.0429411864307</v>
      </c>
      <c r="BS36" s="99">
        <f t="shared" si="27"/>
        <v>-825.60191681999936</v>
      </c>
      <c r="BT36" s="99">
        <f t="shared" si="27"/>
        <v>597.40968183000018</v>
      </c>
      <c r="BU36" s="99">
        <f t="shared" si="27"/>
        <v>1621.1162811899983</v>
      </c>
      <c r="BV36" s="99">
        <f t="shared" si="27"/>
        <v>-1027.7600697099997</v>
      </c>
      <c r="BW36" s="99">
        <f t="shared" si="27"/>
        <v>1118.6939153199992</v>
      </c>
      <c r="BX36" s="99">
        <f t="shared" si="27"/>
        <v>-1502.6897053700002</v>
      </c>
      <c r="BY36" s="99">
        <f t="shared" si="27"/>
        <v>-3211.7745633499994</v>
      </c>
      <c r="BZ36" s="99">
        <f t="shared" si="27"/>
        <v>-2466.6749042400043</v>
      </c>
      <c r="CA36" s="99">
        <f t="shared" si="27"/>
        <v>426.85300581999968</v>
      </c>
      <c r="CB36" s="99">
        <f t="shared" si="27"/>
        <v>-2788.2780408300005</v>
      </c>
      <c r="CC36" s="99">
        <f t="shared" si="27"/>
        <v>2407.7141075500003</v>
      </c>
      <c r="CD36" s="99">
        <f t="shared" si="27"/>
        <v>-780.94926742357893</v>
      </c>
    </row>
    <row r="37" spans="2:82">
      <c r="B37" s="27" t="s">
        <v>143</v>
      </c>
      <c r="C37" s="45" t="s">
        <v>71</v>
      </c>
      <c r="D37" s="44" t="s">
        <v>16</v>
      </c>
      <c r="E37" s="100">
        <f>+'Transacciones Activos y Pasivo '!E63</f>
        <v>0</v>
      </c>
      <c r="F37" s="100">
        <f>+'Transacciones Activos y Pasivo '!F63</f>
        <v>0</v>
      </c>
      <c r="G37" s="100">
        <f>+'Transacciones Activos y Pasivo '!G63</f>
        <v>0</v>
      </c>
      <c r="H37" s="100">
        <f>+'Transacciones Activos y Pasivo '!H63</f>
        <v>0</v>
      </c>
      <c r="I37" s="100">
        <f>+'Transacciones Activos y Pasivo '!I63</f>
        <v>0</v>
      </c>
      <c r="J37" s="100">
        <f>+'Transacciones Activos y Pasivo '!J63</f>
        <v>0</v>
      </c>
      <c r="K37" s="100">
        <f>+'Transacciones Activos y Pasivo '!K63</f>
        <v>0</v>
      </c>
      <c r="L37" s="100">
        <f>+'Transacciones Activos y Pasivo '!L63</f>
        <v>0</v>
      </c>
      <c r="M37" s="100">
        <f>+'Transacciones Activos y Pasivo '!M63</f>
        <v>0</v>
      </c>
      <c r="N37" s="100">
        <f>+'Transacciones Activos y Pasivo '!N63</f>
        <v>0</v>
      </c>
      <c r="O37" s="100">
        <f>+'Transacciones Activos y Pasivo '!O63</f>
        <v>0</v>
      </c>
      <c r="P37" s="100">
        <f>+'Transacciones Activos y Pasivo '!P63</f>
        <v>0</v>
      </c>
      <c r="Q37" s="100">
        <f>+'Transacciones Activos y Pasivo '!Q63</f>
        <v>0</v>
      </c>
      <c r="R37" s="100">
        <f>+'Transacciones Activos y Pasivo '!R63</f>
        <v>0</v>
      </c>
      <c r="S37" s="100">
        <f>+'Transacciones Activos y Pasivo '!S63</f>
        <v>0</v>
      </c>
      <c r="T37" s="100">
        <f>+'Transacciones Activos y Pasivo '!T63</f>
        <v>0</v>
      </c>
      <c r="U37" s="100">
        <f>+'Transacciones Activos y Pasivo '!U63</f>
        <v>0</v>
      </c>
      <c r="V37" s="100">
        <f>+'Transacciones Activos y Pasivo '!V63</f>
        <v>0</v>
      </c>
      <c r="W37" s="100">
        <f>+'Transacciones Activos y Pasivo '!W63</f>
        <v>0</v>
      </c>
      <c r="X37" s="100">
        <f>+'Transacciones Activos y Pasivo '!X63</f>
        <v>0</v>
      </c>
      <c r="Y37" s="100">
        <f>+'Transacciones Activos y Pasivo '!Y63</f>
        <v>0</v>
      </c>
      <c r="Z37" s="100">
        <f>+'Transacciones Activos y Pasivo '!Z63</f>
        <v>0</v>
      </c>
      <c r="AA37" s="100">
        <f>+'Transacciones Activos y Pasivo '!AA63</f>
        <v>0</v>
      </c>
      <c r="AB37" s="100">
        <f>+'Transacciones Activos y Pasivo '!AB63</f>
        <v>0</v>
      </c>
      <c r="AC37" s="100">
        <f>+'Transacciones Activos y Pasivo '!AC63</f>
        <v>0</v>
      </c>
      <c r="AD37" s="100">
        <f>+'Transacciones Activos y Pasivo '!AD63</f>
        <v>0</v>
      </c>
      <c r="AE37" s="100">
        <f>+'Transacciones Activos y Pasivo '!AE63</f>
        <v>0</v>
      </c>
      <c r="AF37" s="100">
        <f>+'Transacciones Activos y Pasivo '!AF63</f>
        <v>0</v>
      </c>
      <c r="AG37" s="100">
        <f>+'Transacciones Activos y Pasivo '!AG63</f>
        <v>0</v>
      </c>
      <c r="AH37" s="100">
        <f>+'Transacciones Activos y Pasivo '!AH63</f>
        <v>0</v>
      </c>
      <c r="AI37" s="100">
        <f>+'Transacciones Activos y Pasivo '!AI63</f>
        <v>0</v>
      </c>
      <c r="AJ37" s="100">
        <f>+'Transacciones Activos y Pasivo '!AJ63</f>
        <v>0</v>
      </c>
      <c r="AK37" s="100">
        <f>+'Transacciones Activos y Pasivo '!AK63</f>
        <v>0</v>
      </c>
      <c r="AL37" s="100">
        <f>+'Transacciones Activos y Pasivo '!AL63</f>
        <v>0</v>
      </c>
      <c r="AM37" s="100">
        <f>+'Transacciones Activos y Pasivo '!AM63</f>
        <v>0</v>
      </c>
      <c r="AN37" s="100">
        <f>+'Transacciones Activos y Pasivo '!AN63</f>
        <v>0</v>
      </c>
      <c r="AO37" s="100">
        <f>+'Transacciones Activos y Pasivo '!AO63</f>
        <v>0</v>
      </c>
      <c r="AP37" s="100">
        <f>+'Transacciones Activos y Pasivo '!AP63</f>
        <v>0</v>
      </c>
      <c r="AQ37" s="100">
        <f>+'Transacciones Activos y Pasivo '!AQ63</f>
        <v>0</v>
      </c>
      <c r="AR37" s="100">
        <f>+'Transacciones Activos y Pasivo '!AR63</f>
        <v>0</v>
      </c>
      <c r="AS37" s="100">
        <f>+'Transacciones Activos y Pasivo '!AS63</f>
        <v>0</v>
      </c>
      <c r="AT37" s="100">
        <f>+'Transacciones Activos y Pasivo '!AT63</f>
        <v>0</v>
      </c>
      <c r="AU37" s="100">
        <f>+'Transacciones Activos y Pasivo '!AU63</f>
        <v>0</v>
      </c>
      <c r="AV37" s="100">
        <f>+'Transacciones Activos y Pasivo '!AV63</f>
        <v>0</v>
      </c>
      <c r="AW37" s="100">
        <f>+'Transacciones Activos y Pasivo '!AW63</f>
        <v>0</v>
      </c>
      <c r="AX37" s="100">
        <f>+'Transacciones Activos y Pasivo '!AX63</f>
        <v>0</v>
      </c>
      <c r="AY37" s="100">
        <f>+'Transacciones Activos y Pasivo '!AY63</f>
        <v>0</v>
      </c>
      <c r="AZ37" s="100">
        <f>+'Transacciones Activos y Pasivo '!AZ63</f>
        <v>0</v>
      </c>
      <c r="BA37" s="100">
        <f>+'Transacciones Activos y Pasivo '!BA63</f>
        <v>0</v>
      </c>
      <c r="BB37" s="100">
        <f>+'Transacciones Activos y Pasivo '!BB63</f>
        <v>0</v>
      </c>
      <c r="BC37" s="100">
        <f>+'Transacciones Activos y Pasivo '!BC63</f>
        <v>0</v>
      </c>
      <c r="BD37" s="100">
        <f>+'Transacciones Activos y Pasivo '!BD63</f>
        <v>0</v>
      </c>
      <c r="BE37" s="100">
        <f>+'Transacciones Activos y Pasivo '!BE63</f>
        <v>0</v>
      </c>
      <c r="BF37" s="100">
        <f>+'Transacciones Activos y Pasivo '!BF63</f>
        <v>0</v>
      </c>
      <c r="BG37" s="100">
        <f>+'Transacciones Activos y Pasivo '!BG63</f>
        <v>0</v>
      </c>
      <c r="BH37" s="100">
        <f>+'Transacciones Activos y Pasivo '!BH63</f>
        <v>0</v>
      </c>
      <c r="BI37" s="100">
        <f>+'Transacciones Activos y Pasivo '!BI63</f>
        <v>0</v>
      </c>
      <c r="BJ37" s="100">
        <f>+'Transacciones Activos y Pasivo '!BJ63</f>
        <v>0</v>
      </c>
      <c r="BK37" s="100">
        <f>+'Transacciones Activos y Pasivo '!BK63</f>
        <v>0</v>
      </c>
      <c r="BL37" s="100">
        <f>+'Transacciones Activos y Pasivo '!BL63</f>
        <v>0</v>
      </c>
      <c r="BM37" s="100">
        <f>+'Transacciones Activos y Pasivo '!BM63</f>
        <v>0</v>
      </c>
      <c r="BN37" s="100">
        <f>+'Transacciones Activos y Pasivo '!BN63</f>
        <v>0</v>
      </c>
      <c r="BO37" s="100">
        <f>+'Transacciones Activos y Pasivo '!BO63</f>
        <v>0</v>
      </c>
      <c r="BP37" s="100">
        <f>+'Transacciones Activos y Pasivo '!BP63</f>
        <v>0</v>
      </c>
      <c r="BQ37" s="100">
        <f>+'Transacciones Activos y Pasivo '!BQ63</f>
        <v>0</v>
      </c>
      <c r="BR37" s="100">
        <f>+'Transacciones Activos y Pasivo '!BR63</f>
        <v>4058.8429411864304</v>
      </c>
      <c r="BS37" s="100">
        <f>+'Transacciones Activos y Pasivo '!BS63</f>
        <v>-1215.1019168199994</v>
      </c>
      <c r="BT37" s="100">
        <f>+'Transacciones Activos y Pasivo '!BT63</f>
        <v>667.80968183000016</v>
      </c>
      <c r="BU37" s="100">
        <f>+'Transacciones Activos y Pasivo '!BU63</f>
        <v>-38.783718810001858</v>
      </c>
      <c r="BV37" s="100">
        <f>+'Transacciones Activos y Pasivo '!BV63</f>
        <v>-1852.5600697099997</v>
      </c>
      <c r="BW37" s="100">
        <f>+'Transacciones Activos y Pasivo '!BW63</f>
        <v>765.59391531999927</v>
      </c>
      <c r="BX37" s="100">
        <f>+'Transacciones Activos y Pasivo '!BX63</f>
        <v>-1735.9897053700001</v>
      </c>
      <c r="BY37" s="100">
        <f>+'Transacciones Activos y Pasivo '!BY63</f>
        <v>-5946.6745633499995</v>
      </c>
      <c r="BZ37" s="100">
        <f>+'Transacciones Activos y Pasivo '!BZ63</f>
        <v>-3595.4749042400044</v>
      </c>
      <c r="CA37" s="100">
        <f>+'Transacciones Activos y Pasivo '!CA63</f>
        <v>-1505.6469941800003</v>
      </c>
      <c r="CB37" s="100">
        <f>+'Transacciones Activos y Pasivo '!CB63</f>
        <v>-3579.7780408300005</v>
      </c>
      <c r="CC37" s="100">
        <f>+'Transacciones Activos y Pasivo '!CC63</f>
        <v>3660.9141075500002</v>
      </c>
      <c r="CD37" s="100">
        <f>+'Transacciones Activos y Pasivo '!CD63</f>
        <v>-10316.849267423579</v>
      </c>
    </row>
    <row r="38" spans="2:82">
      <c r="B38" s="28" t="s">
        <v>144</v>
      </c>
      <c r="C38" s="46" t="s">
        <v>145</v>
      </c>
      <c r="D38" s="47" t="s">
        <v>16</v>
      </c>
      <c r="E38" s="100">
        <f>+'Transacciones Activos y Pasivo '!E71</f>
        <v>0</v>
      </c>
      <c r="F38" s="100">
        <f>+'Transacciones Activos y Pasivo '!F71</f>
        <v>0</v>
      </c>
      <c r="G38" s="100">
        <f>+'Transacciones Activos y Pasivo '!G71</f>
        <v>0</v>
      </c>
      <c r="H38" s="100">
        <f>+'Transacciones Activos y Pasivo '!H71</f>
        <v>0</v>
      </c>
      <c r="I38" s="100">
        <f>+'Transacciones Activos y Pasivo '!I71</f>
        <v>0</v>
      </c>
      <c r="J38" s="100">
        <f>+'Transacciones Activos y Pasivo '!J71</f>
        <v>0</v>
      </c>
      <c r="K38" s="100">
        <f>+'Transacciones Activos y Pasivo '!K71</f>
        <v>0</v>
      </c>
      <c r="L38" s="100">
        <f>+'Transacciones Activos y Pasivo '!L71</f>
        <v>0</v>
      </c>
      <c r="M38" s="100">
        <f>+'Transacciones Activos y Pasivo '!M71</f>
        <v>0</v>
      </c>
      <c r="N38" s="100">
        <f>+'Transacciones Activos y Pasivo '!N71</f>
        <v>0</v>
      </c>
      <c r="O38" s="100">
        <f>+'Transacciones Activos y Pasivo '!O71</f>
        <v>0</v>
      </c>
      <c r="P38" s="100">
        <f>+'Transacciones Activos y Pasivo '!P71</f>
        <v>0</v>
      </c>
      <c r="Q38" s="100">
        <f>+'Transacciones Activos y Pasivo '!Q71</f>
        <v>0</v>
      </c>
      <c r="R38" s="100">
        <f>+'Transacciones Activos y Pasivo '!R71</f>
        <v>0</v>
      </c>
      <c r="S38" s="100">
        <f>+'Transacciones Activos y Pasivo '!S71</f>
        <v>0</v>
      </c>
      <c r="T38" s="100">
        <f>+'Transacciones Activos y Pasivo '!T71</f>
        <v>0</v>
      </c>
      <c r="U38" s="100">
        <f>+'Transacciones Activos y Pasivo '!U71</f>
        <v>0</v>
      </c>
      <c r="V38" s="100">
        <f>+'Transacciones Activos y Pasivo '!V71</f>
        <v>0</v>
      </c>
      <c r="W38" s="100">
        <f>+'Transacciones Activos y Pasivo '!W71</f>
        <v>0</v>
      </c>
      <c r="X38" s="100">
        <f>+'Transacciones Activos y Pasivo '!X71</f>
        <v>0</v>
      </c>
      <c r="Y38" s="100">
        <f>+'Transacciones Activos y Pasivo '!Y71</f>
        <v>0</v>
      </c>
      <c r="Z38" s="100">
        <f>+'Transacciones Activos y Pasivo '!Z71</f>
        <v>0</v>
      </c>
      <c r="AA38" s="100">
        <f>+'Transacciones Activos y Pasivo '!AA71</f>
        <v>0</v>
      </c>
      <c r="AB38" s="100">
        <f>+'Transacciones Activos y Pasivo '!AB71</f>
        <v>0</v>
      </c>
      <c r="AC38" s="100">
        <f>+'Transacciones Activos y Pasivo '!AC71</f>
        <v>0</v>
      </c>
      <c r="AD38" s="100">
        <f>+'Transacciones Activos y Pasivo '!AD71</f>
        <v>0</v>
      </c>
      <c r="AE38" s="100">
        <f>+'Transacciones Activos y Pasivo '!AE71</f>
        <v>0</v>
      </c>
      <c r="AF38" s="100">
        <f>+'Transacciones Activos y Pasivo '!AF71</f>
        <v>0</v>
      </c>
      <c r="AG38" s="100">
        <f>+'Transacciones Activos y Pasivo '!AG71</f>
        <v>0</v>
      </c>
      <c r="AH38" s="100">
        <f>+'Transacciones Activos y Pasivo '!AH71</f>
        <v>0</v>
      </c>
      <c r="AI38" s="100">
        <f>+'Transacciones Activos y Pasivo '!AI71</f>
        <v>0</v>
      </c>
      <c r="AJ38" s="100">
        <f>+'Transacciones Activos y Pasivo '!AJ71</f>
        <v>0</v>
      </c>
      <c r="AK38" s="100">
        <f>+'Transacciones Activos y Pasivo '!AK71</f>
        <v>0</v>
      </c>
      <c r="AL38" s="100">
        <f>+'Transacciones Activos y Pasivo '!AL71</f>
        <v>0</v>
      </c>
      <c r="AM38" s="100">
        <f>+'Transacciones Activos y Pasivo '!AM71</f>
        <v>0</v>
      </c>
      <c r="AN38" s="100">
        <f>+'Transacciones Activos y Pasivo '!AN71</f>
        <v>0</v>
      </c>
      <c r="AO38" s="100">
        <f>+'Transacciones Activos y Pasivo '!AO71</f>
        <v>0</v>
      </c>
      <c r="AP38" s="100">
        <f>+'Transacciones Activos y Pasivo '!AP71</f>
        <v>0</v>
      </c>
      <c r="AQ38" s="100">
        <f>+'Transacciones Activos y Pasivo '!AQ71</f>
        <v>0</v>
      </c>
      <c r="AR38" s="100">
        <f>+'Transacciones Activos y Pasivo '!AR71</f>
        <v>0</v>
      </c>
      <c r="AS38" s="100">
        <f>+'Transacciones Activos y Pasivo '!AS71</f>
        <v>0</v>
      </c>
      <c r="AT38" s="100">
        <f>+'Transacciones Activos y Pasivo '!AT71</f>
        <v>0</v>
      </c>
      <c r="AU38" s="100">
        <f>+'Transacciones Activos y Pasivo '!AU71</f>
        <v>0</v>
      </c>
      <c r="AV38" s="100">
        <f>+'Transacciones Activos y Pasivo '!AV71</f>
        <v>0</v>
      </c>
      <c r="AW38" s="100">
        <f>+'Transacciones Activos y Pasivo '!AW71</f>
        <v>0</v>
      </c>
      <c r="AX38" s="100">
        <f>+'Transacciones Activos y Pasivo '!AX71</f>
        <v>0</v>
      </c>
      <c r="AY38" s="100">
        <f>+'Transacciones Activos y Pasivo '!AY71</f>
        <v>0</v>
      </c>
      <c r="AZ38" s="100">
        <f>+'Transacciones Activos y Pasivo '!AZ71</f>
        <v>0</v>
      </c>
      <c r="BA38" s="100">
        <f>+'Transacciones Activos y Pasivo '!BA71</f>
        <v>0</v>
      </c>
      <c r="BB38" s="100">
        <f>+'Transacciones Activos y Pasivo '!BB71</f>
        <v>0</v>
      </c>
      <c r="BC38" s="100">
        <f>+'Transacciones Activos y Pasivo '!BC71</f>
        <v>0</v>
      </c>
      <c r="BD38" s="100">
        <f>+'Transacciones Activos y Pasivo '!BD71</f>
        <v>0</v>
      </c>
      <c r="BE38" s="100">
        <f>+'Transacciones Activos y Pasivo '!BE71</f>
        <v>0</v>
      </c>
      <c r="BF38" s="100">
        <f>+'Transacciones Activos y Pasivo '!BF71</f>
        <v>0</v>
      </c>
      <c r="BG38" s="100">
        <f>+'Transacciones Activos y Pasivo '!BG71</f>
        <v>0</v>
      </c>
      <c r="BH38" s="100">
        <f>+'Transacciones Activos y Pasivo '!BH71</f>
        <v>0</v>
      </c>
      <c r="BI38" s="100">
        <f>+'Transacciones Activos y Pasivo '!BI71</f>
        <v>0</v>
      </c>
      <c r="BJ38" s="100">
        <f>+'Transacciones Activos y Pasivo '!BJ71</f>
        <v>0</v>
      </c>
      <c r="BK38" s="100">
        <f>+'Transacciones Activos y Pasivo '!BK71</f>
        <v>0</v>
      </c>
      <c r="BL38" s="100">
        <f>+'Transacciones Activos y Pasivo '!BL71</f>
        <v>0</v>
      </c>
      <c r="BM38" s="100">
        <f>+'Transacciones Activos y Pasivo '!BM71</f>
        <v>0</v>
      </c>
      <c r="BN38" s="100">
        <f>+'Transacciones Activos y Pasivo '!BN71</f>
        <v>0</v>
      </c>
      <c r="BO38" s="100">
        <f>+'Transacciones Activos y Pasivo '!BO71</f>
        <v>0</v>
      </c>
      <c r="BP38" s="100">
        <f>+'Transacciones Activos y Pasivo '!BP71</f>
        <v>0</v>
      </c>
      <c r="BQ38" s="100">
        <f>+'Transacciones Activos y Pasivo '!BQ71</f>
        <v>0</v>
      </c>
      <c r="BR38" s="100">
        <f>+'Transacciones Activos y Pasivo '!BR71</f>
        <v>811.2</v>
      </c>
      <c r="BS38" s="100">
        <f>+'Transacciones Activos y Pasivo '!BS71</f>
        <v>389.5</v>
      </c>
      <c r="BT38" s="100">
        <f>+'Transacciones Activos y Pasivo '!BT71</f>
        <v>-70.400000000000006</v>
      </c>
      <c r="BU38" s="100">
        <f>+'Transacciones Activos y Pasivo '!BU71</f>
        <v>1659.9</v>
      </c>
      <c r="BV38" s="100">
        <f>+'Transacciones Activos y Pasivo '!BV71</f>
        <v>824.8</v>
      </c>
      <c r="BW38" s="100">
        <f>+'Transacciones Activos y Pasivo '!BW71</f>
        <v>353.1</v>
      </c>
      <c r="BX38" s="100">
        <f>+'Transacciones Activos y Pasivo '!BX71</f>
        <v>233.3</v>
      </c>
      <c r="BY38" s="100">
        <f>+'Transacciones Activos y Pasivo '!BY71</f>
        <v>2734.9</v>
      </c>
      <c r="BZ38" s="100">
        <f>+'Transacciones Activos y Pasivo '!BZ71</f>
        <v>1128.8</v>
      </c>
      <c r="CA38" s="100">
        <f>+'Transacciones Activos y Pasivo '!CA71</f>
        <v>1932.5</v>
      </c>
      <c r="CB38" s="100">
        <f>+'Transacciones Activos y Pasivo '!CB71</f>
        <v>791.5</v>
      </c>
      <c r="CC38" s="100">
        <f>+'Transacciones Activos y Pasivo '!CC71</f>
        <v>-1253.2</v>
      </c>
      <c r="CD38" s="100">
        <f>+'Transacciones Activos y Pasivo '!CD71</f>
        <v>9535.9</v>
      </c>
    </row>
    <row r="39" spans="2:82">
      <c r="B39" s="114" t="s">
        <v>146</v>
      </c>
      <c r="C39" s="115" t="s">
        <v>147</v>
      </c>
      <c r="D39" s="116" t="s">
        <v>16</v>
      </c>
      <c r="E39" s="113">
        <f>+E36-E33</f>
        <v>0</v>
      </c>
      <c r="F39" s="113">
        <f t="shared" ref="F39:BQ39" si="28">+F36-F33</f>
        <v>0</v>
      </c>
      <c r="G39" s="113">
        <f t="shared" si="28"/>
        <v>0</v>
      </c>
      <c r="H39" s="113">
        <f t="shared" si="28"/>
        <v>0</v>
      </c>
      <c r="I39" s="113">
        <f t="shared" si="28"/>
        <v>0</v>
      </c>
      <c r="J39" s="113">
        <f t="shared" si="28"/>
        <v>0</v>
      </c>
      <c r="K39" s="113">
        <f t="shared" si="28"/>
        <v>0</v>
      </c>
      <c r="L39" s="113">
        <f t="shared" si="28"/>
        <v>0</v>
      </c>
      <c r="M39" s="113">
        <f t="shared" si="28"/>
        <v>0</v>
      </c>
      <c r="N39" s="113">
        <f t="shared" si="28"/>
        <v>0</v>
      </c>
      <c r="O39" s="113">
        <f t="shared" si="28"/>
        <v>0</v>
      </c>
      <c r="P39" s="113">
        <f t="shared" si="28"/>
        <v>0</v>
      </c>
      <c r="Q39" s="113">
        <f t="shared" si="28"/>
        <v>0</v>
      </c>
      <c r="R39" s="113">
        <f t="shared" si="28"/>
        <v>0</v>
      </c>
      <c r="S39" s="113">
        <f t="shared" si="28"/>
        <v>0</v>
      </c>
      <c r="T39" s="113">
        <f t="shared" si="28"/>
        <v>0</v>
      </c>
      <c r="U39" s="113">
        <f t="shared" si="28"/>
        <v>0</v>
      </c>
      <c r="V39" s="113">
        <f t="shared" si="28"/>
        <v>0</v>
      </c>
      <c r="W39" s="113">
        <f t="shared" si="28"/>
        <v>0</v>
      </c>
      <c r="X39" s="113">
        <f t="shared" si="28"/>
        <v>0</v>
      </c>
      <c r="Y39" s="113">
        <f t="shared" si="28"/>
        <v>0</v>
      </c>
      <c r="Z39" s="113">
        <f t="shared" si="28"/>
        <v>0</v>
      </c>
      <c r="AA39" s="113">
        <f t="shared" si="28"/>
        <v>0</v>
      </c>
      <c r="AB39" s="113">
        <f t="shared" si="28"/>
        <v>0</v>
      </c>
      <c r="AC39" s="113">
        <f t="shared" si="28"/>
        <v>0</v>
      </c>
      <c r="AD39" s="113">
        <f t="shared" si="28"/>
        <v>0</v>
      </c>
      <c r="AE39" s="113">
        <f t="shared" si="28"/>
        <v>0</v>
      </c>
      <c r="AF39" s="113">
        <f t="shared" si="28"/>
        <v>0</v>
      </c>
      <c r="AG39" s="113">
        <f t="shared" si="28"/>
        <v>0</v>
      </c>
      <c r="AH39" s="113">
        <f t="shared" si="28"/>
        <v>0</v>
      </c>
      <c r="AI39" s="113">
        <f t="shared" si="28"/>
        <v>0</v>
      </c>
      <c r="AJ39" s="113">
        <f t="shared" si="28"/>
        <v>0</v>
      </c>
      <c r="AK39" s="113">
        <f t="shared" si="28"/>
        <v>0</v>
      </c>
      <c r="AL39" s="113">
        <f t="shared" si="28"/>
        <v>0</v>
      </c>
      <c r="AM39" s="113">
        <f t="shared" si="28"/>
        <v>0</v>
      </c>
      <c r="AN39" s="113">
        <f t="shared" si="28"/>
        <v>0</v>
      </c>
      <c r="AO39" s="113">
        <f t="shared" si="28"/>
        <v>0</v>
      </c>
      <c r="AP39" s="113">
        <f t="shared" si="28"/>
        <v>0</v>
      </c>
      <c r="AQ39" s="113">
        <f t="shared" si="28"/>
        <v>0</v>
      </c>
      <c r="AR39" s="113">
        <f t="shared" si="28"/>
        <v>0</v>
      </c>
      <c r="AS39" s="113">
        <f t="shared" si="28"/>
        <v>0</v>
      </c>
      <c r="AT39" s="113">
        <f t="shared" si="28"/>
        <v>0</v>
      </c>
      <c r="AU39" s="113">
        <f t="shared" si="28"/>
        <v>0</v>
      </c>
      <c r="AV39" s="113">
        <f t="shared" si="28"/>
        <v>0</v>
      </c>
      <c r="AW39" s="113">
        <f t="shared" si="28"/>
        <v>0</v>
      </c>
      <c r="AX39" s="113">
        <f t="shared" si="28"/>
        <v>0</v>
      </c>
      <c r="AY39" s="113">
        <f t="shared" si="28"/>
        <v>0</v>
      </c>
      <c r="AZ39" s="113">
        <f t="shared" si="28"/>
        <v>0</v>
      </c>
      <c r="BA39" s="113">
        <f t="shared" si="28"/>
        <v>0</v>
      </c>
      <c r="BB39" s="113">
        <f t="shared" si="28"/>
        <v>0</v>
      </c>
      <c r="BC39" s="113">
        <f t="shared" si="28"/>
        <v>0</v>
      </c>
      <c r="BD39" s="113">
        <f t="shared" si="28"/>
        <v>0</v>
      </c>
      <c r="BE39" s="113">
        <f t="shared" si="28"/>
        <v>0</v>
      </c>
      <c r="BF39" s="113">
        <f t="shared" si="28"/>
        <v>0</v>
      </c>
      <c r="BG39" s="113">
        <f t="shared" si="28"/>
        <v>0</v>
      </c>
      <c r="BH39" s="113">
        <f t="shared" si="28"/>
        <v>0</v>
      </c>
      <c r="BI39" s="113">
        <f t="shared" si="28"/>
        <v>0</v>
      </c>
      <c r="BJ39" s="113">
        <f t="shared" si="28"/>
        <v>0</v>
      </c>
      <c r="BK39" s="113">
        <f t="shared" si="28"/>
        <v>0</v>
      </c>
      <c r="BL39" s="113">
        <f t="shared" si="28"/>
        <v>0</v>
      </c>
      <c r="BM39" s="113">
        <f t="shared" si="28"/>
        <v>0</v>
      </c>
      <c r="BN39" s="113">
        <f t="shared" si="28"/>
        <v>0</v>
      </c>
      <c r="BO39" s="113">
        <f t="shared" si="28"/>
        <v>0</v>
      </c>
      <c r="BP39" s="113">
        <f t="shared" si="28"/>
        <v>0</v>
      </c>
      <c r="BQ39" s="113">
        <f t="shared" si="28"/>
        <v>0</v>
      </c>
      <c r="BR39" s="113">
        <f t="shared" ref="BR39:CD39" si="29">+BR36-BR33</f>
        <v>4638.9429411864303</v>
      </c>
      <c r="BS39" s="113">
        <f t="shared" si="29"/>
        <v>-825.60191681999936</v>
      </c>
      <c r="BT39" s="113">
        <f t="shared" si="29"/>
        <v>544.40968183000018</v>
      </c>
      <c r="BU39" s="113">
        <f t="shared" si="29"/>
        <v>1621.1162811899983</v>
      </c>
      <c r="BV39" s="113">
        <f t="shared" si="29"/>
        <v>-1027.7600697099997</v>
      </c>
      <c r="BW39" s="113">
        <f t="shared" si="29"/>
        <v>1118.6939153199992</v>
      </c>
      <c r="BX39" s="113">
        <f t="shared" si="29"/>
        <v>-1735.08970537</v>
      </c>
      <c r="BY39" s="113">
        <f t="shared" si="29"/>
        <v>-3302.9745633499992</v>
      </c>
      <c r="BZ39" s="113">
        <f t="shared" si="29"/>
        <v>-2466.9749042400044</v>
      </c>
      <c r="CA39" s="113">
        <f t="shared" si="29"/>
        <v>426.85300581999968</v>
      </c>
      <c r="CB39" s="113">
        <f t="shared" si="29"/>
        <v>-2788.2780408300005</v>
      </c>
      <c r="CC39" s="113">
        <f t="shared" si="29"/>
        <v>2407.7141075500003</v>
      </c>
      <c r="CD39" s="113">
        <f t="shared" si="29"/>
        <v>-1388.9492674235789</v>
      </c>
    </row>
    <row r="40" spans="2:82">
      <c r="B40" s="114" t="s">
        <v>80</v>
      </c>
      <c r="C40" s="115" t="s">
        <v>148</v>
      </c>
      <c r="D40" s="116" t="s">
        <v>16</v>
      </c>
      <c r="E40" s="113">
        <f>+'Transacciones Activos y Pasivo '!E24</f>
        <v>0</v>
      </c>
      <c r="F40" s="113">
        <f>+'Transacciones Activos y Pasivo '!F24</f>
        <v>0</v>
      </c>
      <c r="G40" s="113">
        <f>+'Transacciones Activos y Pasivo '!G24</f>
        <v>0</v>
      </c>
      <c r="H40" s="113">
        <f>+'Transacciones Activos y Pasivo '!H24</f>
        <v>0</v>
      </c>
      <c r="I40" s="113">
        <f>+'Transacciones Activos y Pasivo '!I24</f>
        <v>0</v>
      </c>
      <c r="J40" s="113">
        <f>+'Transacciones Activos y Pasivo '!J24</f>
        <v>0</v>
      </c>
      <c r="K40" s="113">
        <f>+'Transacciones Activos y Pasivo '!K24</f>
        <v>0</v>
      </c>
      <c r="L40" s="113">
        <f>+'Transacciones Activos y Pasivo '!L24</f>
        <v>0</v>
      </c>
      <c r="M40" s="113">
        <f>+'Transacciones Activos y Pasivo '!M24</f>
        <v>0</v>
      </c>
      <c r="N40" s="113">
        <f>+'Transacciones Activos y Pasivo '!N24</f>
        <v>0</v>
      </c>
      <c r="O40" s="113">
        <f>+'Transacciones Activos y Pasivo '!O24</f>
        <v>0</v>
      </c>
      <c r="P40" s="113">
        <f>+'Transacciones Activos y Pasivo '!P24</f>
        <v>0</v>
      </c>
      <c r="Q40" s="113">
        <f>+'Transacciones Activos y Pasivo '!Q24</f>
        <v>0</v>
      </c>
      <c r="R40" s="113">
        <f>+'Transacciones Activos y Pasivo '!R24</f>
        <v>0</v>
      </c>
      <c r="S40" s="113">
        <f>+'Transacciones Activos y Pasivo '!S24</f>
        <v>0</v>
      </c>
      <c r="T40" s="113">
        <f>+'Transacciones Activos y Pasivo '!T24</f>
        <v>0</v>
      </c>
      <c r="U40" s="113">
        <f>+'Transacciones Activos y Pasivo '!U24</f>
        <v>0</v>
      </c>
      <c r="V40" s="113">
        <f>+'Transacciones Activos y Pasivo '!V24</f>
        <v>0</v>
      </c>
      <c r="W40" s="113">
        <f>+'Transacciones Activos y Pasivo '!W24</f>
        <v>0</v>
      </c>
      <c r="X40" s="113">
        <f>+'Transacciones Activos y Pasivo '!X24</f>
        <v>0</v>
      </c>
      <c r="Y40" s="113">
        <f>+'Transacciones Activos y Pasivo '!Y24</f>
        <v>0</v>
      </c>
      <c r="Z40" s="113">
        <f>+'Transacciones Activos y Pasivo '!Z24</f>
        <v>0</v>
      </c>
      <c r="AA40" s="113">
        <f>+'Transacciones Activos y Pasivo '!AA24</f>
        <v>0</v>
      </c>
      <c r="AB40" s="113">
        <f>+'Transacciones Activos y Pasivo '!AB24</f>
        <v>0</v>
      </c>
      <c r="AC40" s="113">
        <f>+'Transacciones Activos y Pasivo '!AC24</f>
        <v>0</v>
      </c>
      <c r="AD40" s="113">
        <f>+'Transacciones Activos y Pasivo '!AD24</f>
        <v>0</v>
      </c>
      <c r="AE40" s="113">
        <f>+'Transacciones Activos y Pasivo '!AE24</f>
        <v>0</v>
      </c>
      <c r="AF40" s="113">
        <f>+'Transacciones Activos y Pasivo '!AF24</f>
        <v>0</v>
      </c>
      <c r="AG40" s="113">
        <f>+'Transacciones Activos y Pasivo '!AG24</f>
        <v>0</v>
      </c>
      <c r="AH40" s="113">
        <f>+'Transacciones Activos y Pasivo '!AH24</f>
        <v>0</v>
      </c>
      <c r="AI40" s="113">
        <f>+'Transacciones Activos y Pasivo '!AI24</f>
        <v>0</v>
      </c>
      <c r="AJ40" s="113">
        <f>+'Transacciones Activos y Pasivo '!AJ24</f>
        <v>0</v>
      </c>
      <c r="AK40" s="113">
        <f>+'Transacciones Activos y Pasivo '!AK24</f>
        <v>0</v>
      </c>
      <c r="AL40" s="113">
        <f>+'Transacciones Activos y Pasivo '!AL24</f>
        <v>0</v>
      </c>
      <c r="AM40" s="113">
        <f>+'Transacciones Activos y Pasivo '!AM24</f>
        <v>0</v>
      </c>
      <c r="AN40" s="113">
        <f>+'Transacciones Activos y Pasivo '!AN24</f>
        <v>0</v>
      </c>
      <c r="AO40" s="113">
        <f>+'Transacciones Activos y Pasivo '!AO24</f>
        <v>0</v>
      </c>
      <c r="AP40" s="113">
        <f>+'Transacciones Activos y Pasivo '!AP24</f>
        <v>0</v>
      </c>
      <c r="AQ40" s="113">
        <f>+'Transacciones Activos y Pasivo '!AQ24</f>
        <v>0</v>
      </c>
      <c r="AR40" s="113">
        <f>+'Transacciones Activos y Pasivo '!AR24</f>
        <v>0</v>
      </c>
      <c r="AS40" s="113">
        <f>+'Transacciones Activos y Pasivo '!AS24</f>
        <v>0</v>
      </c>
      <c r="AT40" s="113">
        <f>+'Transacciones Activos y Pasivo '!AT24</f>
        <v>0</v>
      </c>
      <c r="AU40" s="113">
        <f>+'Transacciones Activos y Pasivo '!AU24</f>
        <v>0</v>
      </c>
      <c r="AV40" s="113">
        <f>+'Transacciones Activos y Pasivo '!AV24</f>
        <v>0</v>
      </c>
      <c r="AW40" s="113">
        <f>+'Transacciones Activos y Pasivo '!AW24</f>
        <v>0</v>
      </c>
      <c r="AX40" s="113">
        <f>+'Transacciones Activos y Pasivo '!AX24</f>
        <v>0</v>
      </c>
      <c r="AY40" s="113">
        <f>+'Transacciones Activos y Pasivo '!AY24</f>
        <v>0</v>
      </c>
      <c r="AZ40" s="113">
        <f>+'Transacciones Activos y Pasivo '!AZ24</f>
        <v>0</v>
      </c>
      <c r="BA40" s="113">
        <f>+'Transacciones Activos y Pasivo '!BA24</f>
        <v>0</v>
      </c>
      <c r="BB40" s="113">
        <f>+'Transacciones Activos y Pasivo '!BB24</f>
        <v>0</v>
      </c>
      <c r="BC40" s="113">
        <f>+'Transacciones Activos y Pasivo '!BC24</f>
        <v>0</v>
      </c>
      <c r="BD40" s="113">
        <f>+'Transacciones Activos y Pasivo '!BD24</f>
        <v>0</v>
      </c>
      <c r="BE40" s="113">
        <f>+'Transacciones Activos y Pasivo '!BE24</f>
        <v>0</v>
      </c>
      <c r="BF40" s="113">
        <f>+'Transacciones Activos y Pasivo '!BF24</f>
        <v>0</v>
      </c>
      <c r="BG40" s="113">
        <f>+'Transacciones Activos y Pasivo '!BG24</f>
        <v>0</v>
      </c>
      <c r="BH40" s="113">
        <f>+'Transacciones Activos y Pasivo '!BH24</f>
        <v>0</v>
      </c>
      <c r="BI40" s="113">
        <f>+'Transacciones Activos y Pasivo '!BI24</f>
        <v>0</v>
      </c>
      <c r="BJ40" s="113">
        <f>+'Transacciones Activos y Pasivo '!BJ24</f>
        <v>0</v>
      </c>
      <c r="BK40" s="113">
        <f>+'Transacciones Activos y Pasivo '!BK24</f>
        <v>0</v>
      </c>
      <c r="BL40" s="113">
        <f>+'Transacciones Activos y Pasivo '!BL24</f>
        <v>0</v>
      </c>
      <c r="BM40" s="113">
        <f>+'Transacciones Activos y Pasivo '!BM24</f>
        <v>0</v>
      </c>
      <c r="BN40" s="113">
        <f>+'Transacciones Activos y Pasivo '!BN24</f>
        <v>0</v>
      </c>
      <c r="BO40" s="113">
        <f>+'Transacciones Activos y Pasivo '!BO24</f>
        <v>0</v>
      </c>
      <c r="BP40" s="113">
        <f>+'Transacciones Activos y Pasivo '!BP24</f>
        <v>0</v>
      </c>
      <c r="BQ40" s="113">
        <f>+'Transacciones Activos y Pasivo '!BQ24</f>
        <v>0</v>
      </c>
      <c r="BR40" s="113">
        <f>+'Transacciones Activos y Pasivo '!BR24</f>
        <v>5342.6169411864303</v>
      </c>
      <c r="BS40" s="113">
        <f>+'Transacciones Activos y Pasivo '!BS24</f>
        <v>2958.5180831800008</v>
      </c>
      <c r="BT40" s="113">
        <f>+'Transacciones Activos y Pasivo '!BT24</f>
        <v>2296.9046818300003</v>
      </c>
      <c r="BU40" s="113">
        <f>+'Transacciones Activos y Pasivo '!BU24</f>
        <v>2951.966281189998</v>
      </c>
      <c r="BV40" s="113">
        <f>+'Transacciones Activos y Pasivo '!BV24</f>
        <v>204.24893029000035</v>
      </c>
      <c r="BW40" s="113">
        <f>+'Transacciones Activos y Pasivo '!BW24</f>
        <v>2708.1303153199997</v>
      </c>
      <c r="BX40" s="113">
        <f>+'Transacciones Activos y Pasivo '!BX24</f>
        <v>-568.39670536999995</v>
      </c>
      <c r="BY40" s="113">
        <f>+'Transacciones Activos y Pasivo '!BY24</f>
        <v>-435.30356335000016</v>
      </c>
      <c r="BZ40" s="113">
        <f>+'Transacciones Activos y Pasivo '!BZ24</f>
        <v>2384.9780957599996</v>
      </c>
      <c r="CA40" s="113">
        <f>+'Transacciones Activos y Pasivo '!CA24</f>
        <v>2705.8010058199998</v>
      </c>
      <c r="CB40" s="113">
        <f>+'Transacciones Activos y Pasivo '!CB24</f>
        <v>-2934.3190408300002</v>
      </c>
      <c r="CC40" s="113">
        <f>+'Transacciones Activos y Pasivo '!CC24</f>
        <v>-1750.7053924500001</v>
      </c>
      <c r="CD40" s="113">
        <f>+'Transacciones Activos y Pasivo '!CD24</f>
        <v>15864.439632576428</v>
      </c>
    </row>
    <row r="41" spans="2:82">
      <c r="B41" s="119" t="s">
        <v>149</v>
      </c>
      <c r="C41" s="120" t="s">
        <v>150</v>
      </c>
      <c r="D41" s="121" t="s">
        <v>16</v>
      </c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>
        <f t="shared" ref="BR41:CD41" si="30">+BR33+BR40-BR36-BR31</f>
        <v>-1.3642420526593924E-12</v>
      </c>
      <c r="BS41" s="113">
        <f t="shared" si="30"/>
        <v>3.637978807091713E-12</v>
      </c>
      <c r="BT41" s="113">
        <f t="shared" si="30"/>
        <v>-1.8189894035458565E-12</v>
      </c>
      <c r="BU41" s="113">
        <f t="shared" si="30"/>
        <v>0</v>
      </c>
      <c r="BV41" s="113">
        <f t="shared" si="30"/>
        <v>0</v>
      </c>
      <c r="BW41" s="113">
        <f t="shared" si="30"/>
        <v>0</v>
      </c>
      <c r="BX41" s="113">
        <f t="shared" si="30"/>
        <v>-3.4106051316484809E-12</v>
      </c>
      <c r="BY41" s="113">
        <f t="shared" si="30"/>
        <v>0</v>
      </c>
      <c r="BZ41" s="113">
        <f t="shared" si="30"/>
        <v>0</v>
      </c>
      <c r="CA41" s="113">
        <f t="shared" si="30"/>
        <v>0</v>
      </c>
      <c r="CB41" s="113">
        <f t="shared" si="30"/>
        <v>0</v>
      </c>
      <c r="CC41" s="113">
        <f t="shared" si="30"/>
        <v>0</v>
      </c>
      <c r="CD41" s="113">
        <f t="shared" si="30"/>
        <v>0</v>
      </c>
    </row>
    <row r="42" spans="2:82">
      <c r="B42" s="109" t="s">
        <v>14</v>
      </c>
      <c r="C42" s="122" t="s">
        <v>76</v>
      </c>
      <c r="D42" s="112" t="s">
        <v>16</v>
      </c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  <c r="BB42" s="108"/>
      <c r="BC42" s="108"/>
      <c r="BD42" s="108"/>
      <c r="BE42" s="108"/>
      <c r="BF42" s="108"/>
      <c r="BG42" s="108"/>
      <c r="BH42" s="108"/>
      <c r="BI42" s="108"/>
      <c r="BJ42" s="108"/>
      <c r="BK42" s="108"/>
      <c r="BL42" s="108"/>
      <c r="BM42" s="108"/>
      <c r="BN42" s="108"/>
      <c r="BO42" s="108"/>
      <c r="BP42" s="108"/>
      <c r="BQ42" s="108"/>
      <c r="BR42" s="108"/>
      <c r="BS42" s="108"/>
      <c r="BT42" s="108"/>
      <c r="BU42" s="108"/>
      <c r="BV42" s="108"/>
      <c r="BW42" s="108"/>
      <c r="BX42" s="108"/>
      <c r="BY42" s="108"/>
      <c r="BZ42" s="108"/>
      <c r="CA42" s="108"/>
      <c r="CB42" s="108"/>
      <c r="CC42" s="108"/>
      <c r="CD42" s="108"/>
    </row>
    <row r="43" spans="2:82">
      <c r="B43" s="27" t="s">
        <v>151</v>
      </c>
      <c r="C43" s="45" t="s">
        <v>152</v>
      </c>
      <c r="D43" s="44" t="s">
        <v>16</v>
      </c>
      <c r="E43" s="100">
        <f t="shared" ref="E43:P43" si="31">+E31+E18</f>
        <v>1501.9703415099984</v>
      </c>
      <c r="F43" s="100">
        <f t="shared" si="31"/>
        <v>-2909.0859131200018</v>
      </c>
      <c r="G43" s="100">
        <f t="shared" si="31"/>
        <v>2485.9186490999987</v>
      </c>
      <c r="H43" s="100">
        <f t="shared" si="31"/>
        <v>442.19024807000022</v>
      </c>
      <c r="I43" s="100">
        <f t="shared" si="31"/>
        <v>2560.2880625199996</v>
      </c>
      <c r="J43" s="100">
        <f t="shared" si="31"/>
        <v>-260.77906309999923</v>
      </c>
      <c r="K43" s="100">
        <f t="shared" si="31"/>
        <v>-3343.1703859899999</v>
      </c>
      <c r="L43" s="100">
        <f t="shared" si="31"/>
        <v>-513.67593406991841</v>
      </c>
      <c r="M43" s="100">
        <f t="shared" si="31"/>
        <v>1016.2148663800003</v>
      </c>
      <c r="N43" s="100">
        <f t="shared" si="31"/>
        <v>-3265.6056325899995</v>
      </c>
      <c r="O43" s="100">
        <f t="shared" si="31"/>
        <v>-2541.0467265500024</v>
      </c>
      <c r="P43" s="100">
        <f t="shared" si="31"/>
        <v>960.24583948999975</v>
      </c>
      <c r="Q43" s="100">
        <f t="shared" ref="Q43" si="32">+Q31+Q18</f>
        <v>-3866.5358713099095</v>
      </c>
      <c r="R43" s="100">
        <f t="shared" ref="R43:AD43" si="33">+R31+R18</f>
        <v>-1023.3621920100018</v>
      </c>
      <c r="S43" s="100">
        <f t="shared" si="33"/>
        <v>939.07800798999938</v>
      </c>
      <c r="T43" s="100">
        <f t="shared" si="33"/>
        <v>5170.3345079899982</v>
      </c>
      <c r="U43" s="100">
        <f t="shared" si="33"/>
        <v>-1572.1897920099998</v>
      </c>
      <c r="V43" s="100">
        <f t="shared" si="33"/>
        <v>1436.9395079899996</v>
      </c>
      <c r="W43" s="100">
        <f t="shared" si="33"/>
        <v>3391.4210079900004</v>
      </c>
      <c r="X43" s="100">
        <f t="shared" si="33"/>
        <v>103.67070799000021</v>
      </c>
      <c r="Y43" s="100">
        <f t="shared" si="33"/>
        <v>597.71780799000044</v>
      </c>
      <c r="Z43" s="100">
        <f t="shared" si="33"/>
        <v>2161.9417000000008</v>
      </c>
      <c r="AA43" s="100">
        <f t="shared" si="33"/>
        <v>52.377699999999095</v>
      </c>
      <c r="AB43" s="100">
        <f t="shared" si="33"/>
        <v>-1633.4964</v>
      </c>
      <c r="AC43" s="100">
        <f t="shared" si="33"/>
        <v>-3984.4641000000001</v>
      </c>
      <c r="AD43" s="100">
        <f t="shared" si="33"/>
        <v>5639.9684639199895</v>
      </c>
      <c r="AE43" s="100">
        <f t="shared" ref="AE43:CD43" si="34">+AE31+AE18</f>
        <v>641.3048079899994</v>
      </c>
      <c r="AF43" s="100">
        <f t="shared" si="34"/>
        <v>3681.649507990001</v>
      </c>
      <c r="AG43" s="100">
        <f t="shared" si="34"/>
        <v>-335.61559200999932</v>
      </c>
      <c r="AH43" s="100">
        <f t="shared" si="34"/>
        <v>-899.00579201000119</v>
      </c>
      <c r="AI43" s="100">
        <f t="shared" si="34"/>
        <v>500.50870799000069</v>
      </c>
      <c r="AJ43" s="100">
        <f t="shared" si="34"/>
        <v>-2119.6546920099986</v>
      </c>
      <c r="AK43" s="100">
        <f t="shared" si="34"/>
        <v>-301.37039201000027</v>
      </c>
      <c r="AL43" s="100">
        <f t="shared" si="34"/>
        <v>1758.2461079899992</v>
      </c>
      <c r="AM43" s="100">
        <f t="shared" si="34"/>
        <v>781.35900798999978</v>
      </c>
      <c r="AN43" s="100">
        <f t="shared" si="34"/>
        <v>877.72950799000057</v>
      </c>
      <c r="AO43" s="100">
        <f t="shared" si="34"/>
        <v>64.490907989999641</v>
      </c>
      <c r="AP43" s="100">
        <f t="shared" si="34"/>
        <v>-4197.4539999999979</v>
      </c>
      <c r="AQ43" s="100">
        <f t="shared" si="34"/>
        <v>452.18838789000165</v>
      </c>
      <c r="AR43" s="100">
        <f t="shared" si="34"/>
        <v>571.31939999999929</v>
      </c>
      <c r="AS43" s="100">
        <f t="shared" si="34"/>
        <v>4272.0093000000024</v>
      </c>
      <c r="AT43" s="100">
        <f t="shared" si="34"/>
        <v>-1129.2284000000002</v>
      </c>
      <c r="AU43" s="100">
        <f t="shared" si="34"/>
        <v>2306.2994999999992</v>
      </c>
      <c r="AV43" s="100">
        <f t="shared" si="34"/>
        <v>1202.6822</v>
      </c>
      <c r="AW43" s="100">
        <f t="shared" si="34"/>
        <v>1078.7065999999993</v>
      </c>
      <c r="AX43" s="100">
        <f t="shared" si="34"/>
        <v>303.02259999999922</v>
      </c>
      <c r="AY43" s="100">
        <f t="shared" si="34"/>
        <v>379.75809999999962</v>
      </c>
      <c r="AZ43" s="100">
        <f t="shared" si="34"/>
        <v>-243.79530000000096</v>
      </c>
      <c r="BA43" s="100">
        <f t="shared" si="34"/>
        <v>305.57539999999938</v>
      </c>
      <c r="BB43" s="100">
        <f t="shared" si="34"/>
        <v>-1737.7984999999983</v>
      </c>
      <c r="BC43" s="100">
        <f t="shared" si="34"/>
        <v>-5310.5743000000011</v>
      </c>
      <c r="BD43" s="100">
        <f t="shared" si="34"/>
        <v>1997.9759999999997</v>
      </c>
      <c r="BE43" s="100">
        <f t="shared" si="34"/>
        <v>2868.2265000000025</v>
      </c>
      <c r="BF43" s="100">
        <f t="shared" si="34"/>
        <v>4135.4918000000007</v>
      </c>
      <c r="BG43" s="100">
        <f t="shared" si="34"/>
        <v>1631.1278999999988</v>
      </c>
      <c r="BH43" s="100">
        <f t="shared" si="34"/>
        <v>1047.8019000000031</v>
      </c>
      <c r="BI43" s="100">
        <f t="shared" si="34"/>
        <v>1890.8621000000039</v>
      </c>
      <c r="BJ43" s="100">
        <f t="shared" si="34"/>
        <v>85.967199999999366</v>
      </c>
      <c r="BK43" s="100">
        <f t="shared" si="34"/>
        <v>2284.1812000000009</v>
      </c>
      <c r="BL43" s="100">
        <f t="shared" si="34"/>
        <v>-427.78400000000067</v>
      </c>
      <c r="BM43" s="100">
        <f t="shared" si="34"/>
        <v>977.50840000000198</v>
      </c>
      <c r="BN43" s="100">
        <f t="shared" si="34"/>
        <v>50.794799999998531</v>
      </c>
      <c r="BO43" s="100">
        <f t="shared" si="34"/>
        <v>-1437.2864000000002</v>
      </c>
      <c r="BP43" s="100">
        <f t="shared" si="34"/>
        <v>772.21169999999984</v>
      </c>
      <c r="BQ43" s="100">
        <f t="shared" si="34"/>
        <v>13879.102982770008</v>
      </c>
      <c r="BR43" s="100">
        <f t="shared" si="34"/>
        <v>1390.8740000000014</v>
      </c>
      <c r="BS43" s="100">
        <f t="shared" si="34"/>
        <v>4509.9199999999964</v>
      </c>
      <c r="BT43" s="100">
        <f t="shared" si="34"/>
        <v>2542.4950000000017</v>
      </c>
      <c r="BU43" s="100">
        <f t="shared" si="34"/>
        <v>1816.75</v>
      </c>
      <c r="BV43" s="100">
        <f t="shared" si="34"/>
        <v>2292.7090000000007</v>
      </c>
      <c r="BW43" s="100">
        <f t="shared" si="34"/>
        <v>2306.5364</v>
      </c>
      <c r="BX43" s="100">
        <f t="shared" si="34"/>
        <v>2048.0930000000035</v>
      </c>
      <c r="BY43" s="100">
        <f t="shared" si="34"/>
        <v>3001.8710000000005</v>
      </c>
      <c r="BZ43" s="100">
        <f t="shared" si="34"/>
        <v>5280.953000000005</v>
      </c>
      <c r="CA43" s="100">
        <f t="shared" si="34"/>
        <v>2410.4480000000003</v>
      </c>
      <c r="CB43" s="100">
        <f t="shared" si="34"/>
        <v>-38.140999999999622</v>
      </c>
      <c r="CC43" s="100">
        <f t="shared" si="34"/>
        <v>-579.81949999999688</v>
      </c>
      <c r="CD43" s="100">
        <f t="shared" si="34"/>
        <v>26982.688899999979</v>
      </c>
    </row>
    <row r="44" spans="2:82">
      <c r="B44" s="17" t="s">
        <v>84</v>
      </c>
      <c r="C44" s="51" t="s">
        <v>85</v>
      </c>
      <c r="D44" s="52" t="s">
        <v>16</v>
      </c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0"/>
      <c r="AO44" s="100"/>
      <c r="AP44" s="100"/>
      <c r="AQ44" s="100"/>
      <c r="AR44" s="100"/>
      <c r="AS44" s="100"/>
      <c r="AT44" s="100"/>
      <c r="AU44" s="100"/>
      <c r="AV44" s="100"/>
      <c r="AW44" s="100"/>
      <c r="AX44" s="100"/>
      <c r="AY44" s="100"/>
      <c r="AZ44" s="100"/>
      <c r="BA44" s="100"/>
      <c r="BB44" s="100"/>
      <c r="BC44" s="100"/>
      <c r="BD44" s="100"/>
      <c r="BE44" s="100"/>
      <c r="BF44" s="100"/>
      <c r="BG44" s="100"/>
      <c r="BH44" s="100"/>
      <c r="BI44" s="100"/>
      <c r="BJ44" s="100"/>
      <c r="BK44" s="100"/>
      <c r="BL44" s="100"/>
      <c r="BM44" s="100"/>
      <c r="BN44" s="100"/>
      <c r="BO44" s="100"/>
      <c r="BP44" s="100"/>
      <c r="BQ44" s="100"/>
      <c r="BR44" s="100"/>
      <c r="BS44" s="100"/>
      <c r="BT44" s="100"/>
      <c r="BU44" s="100"/>
      <c r="BV44" s="100"/>
      <c r="BW44" s="100"/>
      <c r="BX44" s="100"/>
      <c r="BY44" s="100"/>
      <c r="BZ44" s="100"/>
      <c r="CA44" s="100"/>
      <c r="CB44" s="100"/>
      <c r="CC44" s="100"/>
      <c r="CD44" s="100"/>
    </row>
    <row r="46" spans="2:82">
      <c r="E46" s="152"/>
      <c r="F46" s="152"/>
      <c r="G46" s="152"/>
      <c r="H46" s="152"/>
      <c r="I46" s="152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  <c r="BB46" s="152"/>
      <c r="BC46" s="152"/>
      <c r="BD46" s="152"/>
      <c r="BE46" s="152"/>
      <c r="BF46" s="152"/>
      <c r="BG46" s="152"/>
      <c r="BH46" s="152"/>
      <c r="BI46" s="152"/>
      <c r="BJ46" s="152"/>
      <c r="BK46" s="152"/>
      <c r="BL46" s="152"/>
      <c r="BM46" s="152"/>
      <c r="BN46" s="152"/>
      <c r="BO46" s="152"/>
      <c r="BP46" s="152"/>
      <c r="BQ46" s="152"/>
      <c r="BR46" s="152"/>
      <c r="BS46" s="152"/>
      <c r="BT46" s="152"/>
      <c r="BU46" s="152"/>
      <c r="BV46" s="152"/>
      <c r="BW46" s="152"/>
      <c r="BX46" s="152"/>
      <c r="BY46" s="152"/>
      <c r="BZ46" s="152"/>
      <c r="CA46" s="152"/>
      <c r="CB46" s="152"/>
      <c r="CC46" s="152"/>
      <c r="CD46" s="152"/>
    </row>
  </sheetData>
  <mergeCells count="7">
    <mergeCell ref="BD7:BD8"/>
    <mergeCell ref="BQ7:BQ8"/>
    <mergeCell ref="CD7:CD8"/>
    <mergeCell ref="Q7:Q8"/>
    <mergeCell ref="B5:C6"/>
    <mergeCell ref="AD7:AD8"/>
    <mergeCell ref="AQ7:AQ8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  <ignoredErrors>
    <ignoredError sqref="BY10:CD4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B1:CE89"/>
  <sheetViews>
    <sheetView showGridLines="0" zoomScaleNormal="100" workbookViewId="0">
      <pane xSplit="4" ySplit="7" topLeftCell="BV8" activePane="bottomRight" state="frozen"/>
      <selection pane="topRight" activeCell="E1" sqref="E1"/>
      <selection pane="bottomLeft" activeCell="A8" sqref="A8"/>
      <selection pane="bottomRight" activeCell="CD1" sqref="CD1:CD1048576"/>
    </sheetView>
  </sheetViews>
  <sheetFormatPr baseColWidth="10" defaultRowHeight="15"/>
  <cols>
    <col min="1" max="1" width="1.7109375" customWidth="1"/>
    <col min="2" max="2" width="4.7109375" customWidth="1"/>
    <col min="3" max="3" width="64.7109375" customWidth="1"/>
    <col min="4" max="4" width="1.7109375" customWidth="1"/>
    <col min="5" max="16" width="11.28515625" customWidth="1"/>
    <col min="17" max="55" width="11" customWidth="1"/>
    <col min="57" max="68" width="11.5703125"/>
    <col min="70" max="82" width="11.5703125"/>
  </cols>
  <sheetData>
    <row r="1" spans="2:83">
      <c r="B1" s="7" t="s">
        <v>88</v>
      </c>
    </row>
    <row r="2" spans="2:83" ht="15.75">
      <c r="B2" s="35" t="s">
        <v>86</v>
      </c>
      <c r="C2" s="36"/>
      <c r="D2" s="19"/>
      <c r="E2" s="158" t="s">
        <v>714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</row>
    <row r="3" spans="2:83" ht="15.75">
      <c r="B3" s="145" t="s">
        <v>156</v>
      </c>
      <c r="C3" s="146"/>
      <c r="D3" s="18"/>
      <c r="E3" s="158" t="s">
        <v>87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</row>
    <row r="4" spans="2:83" ht="15.75">
      <c r="B4" s="13"/>
      <c r="C4" s="14"/>
      <c r="D4" s="15"/>
      <c r="E4" s="159" t="s">
        <v>711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</row>
    <row r="5" spans="2:83" ht="15.75">
      <c r="B5" s="194" t="s">
        <v>157</v>
      </c>
      <c r="C5" s="195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  <c r="BJ5" s="161"/>
      <c r="BK5" s="161"/>
      <c r="BL5" s="161"/>
      <c r="BM5" s="161"/>
      <c r="BN5" s="161"/>
      <c r="BO5" s="161"/>
      <c r="BP5" s="161"/>
      <c r="BQ5" s="161"/>
      <c r="BR5" s="160"/>
      <c r="BS5" s="160"/>
      <c r="BT5" s="160"/>
      <c r="BU5" s="160"/>
      <c r="BV5" s="160"/>
      <c r="BW5" s="160"/>
      <c r="BX5" s="160"/>
      <c r="BY5" s="160"/>
      <c r="BZ5" s="160"/>
      <c r="CA5" s="160"/>
      <c r="CB5" s="160"/>
      <c r="CC5" s="160"/>
      <c r="CD5" s="160"/>
    </row>
    <row r="6" spans="2:83" s="132" customFormat="1">
      <c r="B6" s="194"/>
      <c r="C6" s="195"/>
      <c r="D6" s="19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96">
        <v>2018</v>
      </c>
      <c r="R6" s="155"/>
      <c r="S6" s="155"/>
      <c r="T6" s="155"/>
      <c r="U6" s="155"/>
      <c r="V6" s="155"/>
      <c r="W6" s="155"/>
      <c r="X6" s="155"/>
      <c r="Y6" s="155"/>
      <c r="Z6" s="155"/>
      <c r="AA6" s="155"/>
      <c r="AB6" s="155"/>
      <c r="AC6" s="155"/>
      <c r="AD6" s="196">
        <v>2019</v>
      </c>
      <c r="AE6" s="155"/>
      <c r="AF6" s="155"/>
      <c r="AG6" s="155"/>
      <c r="AH6" s="155"/>
      <c r="AI6" s="155"/>
      <c r="AJ6" s="155"/>
      <c r="AK6" s="155"/>
      <c r="AL6" s="155"/>
      <c r="AM6" s="155"/>
      <c r="AN6" s="155"/>
      <c r="AO6" s="155"/>
      <c r="AP6" s="155"/>
      <c r="AQ6" s="196">
        <v>2020</v>
      </c>
      <c r="AR6" s="155"/>
      <c r="AS6" s="155"/>
      <c r="AT6" s="155"/>
      <c r="AU6" s="155"/>
      <c r="AV6" s="155"/>
      <c r="AW6" s="155"/>
      <c r="AX6" s="155"/>
      <c r="AY6" s="155"/>
      <c r="AZ6" s="155"/>
      <c r="BA6" s="155"/>
      <c r="BB6" s="155"/>
      <c r="BC6" s="155"/>
      <c r="BD6" s="196">
        <v>2021</v>
      </c>
      <c r="BE6" s="155"/>
      <c r="BF6" s="155"/>
      <c r="BG6" s="155"/>
      <c r="BH6" s="155"/>
      <c r="BI6" s="155"/>
      <c r="BJ6" s="155"/>
      <c r="BK6" s="155"/>
      <c r="BL6" s="155"/>
      <c r="BM6" s="155"/>
      <c r="BN6" s="155"/>
      <c r="BO6" s="155"/>
      <c r="BP6" s="155"/>
      <c r="BQ6" s="196">
        <v>2022</v>
      </c>
      <c r="BR6" s="155"/>
      <c r="BS6" s="155"/>
      <c r="BT6" s="155"/>
      <c r="BU6" s="155"/>
      <c r="BV6" s="155"/>
      <c r="BW6" s="155"/>
      <c r="BX6" s="155"/>
      <c r="BY6" s="155"/>
      <c r="BZ6" s="155"/>
      <c r="CA6" s="155"/>
      <c r="CB6" s="155"/>
      <c r="CC6" s="155"/>
      <c r="CD6" s="196">
        <v>2023</v>
      </c>
    </row>
    <row r="7" spans="2:83" s="132" customFormat="1">
      <c r="B7" s="38"/>
      <c r="C7" s="39"/>
      <c r="D7" s="19"/>
      <c r="E7" s="163">
        <v>43101</v>
      </c>
      <c r="F7" s="163">
        <v>43132</v>
      </c>
      <c r="G7" s="163">
        <v>43160</v>
      </c>
      <c r="H7" s="163">
        <v>43191</v>
      </c>
      <c r="I7" s="163">
        <v>43221</v>
      </c>
      <c r="J7" s="163">
        <v>43252</v>
      </c>
      <c r="K7" s="163">
        <v>43282</v>
      </c>
      <c r="L7" s="163">
        <v>43313</v>
      </c>
      <c r="M7" s="163">
        <v>43344</v>
      </c>
      <c r="N7" s="163">
        <v>43374</v>
      </c>
      <c r="O7" s="163">
        <v>43405</v>
      </c>
      <c r="P7" s="163">
        <v>43435</v>
      </c>
      <c r="Q7" s="196"/>
      <c r="R7" s="163">
        <v>43466</v>
      </c>
      <c r="S7" s="163">
        <v>43497</v>
      </c>
      <c r="T7" s="163">
        <v>43525</v>
      </c>
      <c r="U7" s="163">
        <v>43556</v>
      </c>
      <c r="V7" s="163">
        <v>43586</v>
      </c>
      <c r="W7" s="163">
        <v>43617</v>
      </c>
      <c r="X7" s="163">
        <v>43647</v>
      </c>
      <c r="Y7" s="163">
        <v>43678</v>
      </c>
      <c r="Z7" s="163">
        <v>43709</v>
      </c>
      <c r="AA7" s="163">
        <v>43739</v>
      </c>
      <c r="AB7" s="163">
        <v>43770</v>
      </c>
      <c r="AC7" s="163">
        <v>43800</v>
      </c>
      <c r="AD7" s="196"/>
      <c r="AE7" s="163">
        <v>43831</v>
      </c>
      <c r="AF7" s="163">
        <v>43862</v>
      </c>
      <c r="AG7" s="163">
        <v>43891</v>
      </c>
      <c r="AH7" s="163">
        <v>43922</v>
      </c>
      <c r="AI7" s="163">
        <v>43952</v>
      </c>
      <c r="AJ7" s="163">
        <v>43983</v>
      </c>
      <c r="AK7" s="163">
        <v>44013</v>
      </c>
      <c r="AL7" s="163">
        <v>44044</v>
      </c>
      <c r="AM7" s="163">
        <v>44075</v>
      </c>
      <c r="AN7" s="163">
        <v>44105</v>
      </c>
      <c r="AO7" s="163">
        <v>44136</v>
      </c>
      <c r="AP7" s="163">
        <v>44166</v>
      </c>
      <c r="AQ7" s="196"/>
      <c r="AR7" s="163">
        <v>44197</v>
      </c>
      <c r="AS7" s="163">
        <v>44228</v>
      </c>
      <c r="AT7" s="163">
        <v>44256</v>
      </c>
      <c r="AU7" s="163">
        <v>44287</v>
      </c>
      <c r="AV7" s="163">
        <v>44317</v>
      </c>
      <c r="AW7" s="163">
        <v>44348</v>
      </c>
      <c r="AX7" s="163">
        <v>44378</v>
      </c>
      <c r="AY7" s="163">
        <v>44409</v>
      </c>
      <c r="AZ7" s="163">
        <v>44440</v>
      </c>
      <c r="BA7" s="163">
        <v>44470</v>
      </c>
      <c r="BB7" s="163">
        <v>44501</v>
      </c>
      <c r="BC7" s="163">
        <v>44531</v>
      </c>
      <c r="BD7" s="196"/>
      <c r="BE7" s="163">
        <v>44562</v>
      </c>
      <c r="BF7" s="163">
        <v>44593</v>
      </c>
      <c r="BG7" s="163">
        <v>44621</v>
      </c>
      <c r="BH7" s="163">
        <v>44652</v>
      </c>
      <c r="BI7" s="163">
        <v>44682</v>
      </c>
      <c r="BJ7" s="163">
        <v>44713</v>
      </c>
      <c r="BK7" s="163">
        <v>44743</v>
      </c>
      <c r="BL7" s="163">
        <v>44774</v>
      </c>
      <c r="BM7" s="163">
        <v>44805</v>
      </c>
      <c r="BN7" s="163">
        <v>44835</v>
      </c>
      <c r="BO7" s="163">
        <v>44866</v>
      </c>
      <c r="BP7" s="163">
        <v>44896</v>
      </c>
      <c r="BQ7" s="196"/>
      <c r="BR7" s="163">
        <v>44927</v>
      </c>
      <c r="BS7" s="163">
        <v>44958</v>
      </c>
      <c r="BT7" s="163">
        <v>44986</v>
      </c>
      <c r="BU7" s="163">
        <v>45017</v>
      </c>
      <c r="BV7" s="163">
        <v>45047</v>
      </c>
      <c r="BW7" s="163">
        <v>45078</v>
      </c>
      <c r="BX7" s="163">
        <v>45108</v>
      </c>
      <c r="BY7" s="163">
        <v>45139</v>
      </c>
      <c r="BZ7" s="163">
        <v>45170</v>
      </c>
      <c r="CA7" s="163">
        <v>45200</v>
      </c>
      <c r="CB7" s="163">
        <v>45231</v>
      </c>
      <c r="CC7" s="163">
        <v>45261</v>
      </c>
      <c r="CD7" s="196"/>
    </row>
    <row r="8" spans="2:83">
      <c r="B8" s="71" t="s">
        <v>17</v>
      </c>
      <c r="C8" s="72" t="s">
        <v>158</v>
      </c>
      <c r="D8" s="72" t="s">
        <v>16</v>
      </c>
      <c r="E8" s="139">
        <f t="shared" ref="E8:BP8" si="0">+E9+E42+E52+E62</f>
        <v>6573.8094809599997</v>
      </c>
      <c r="F8" s="139">
        <f t="shared" si="0"/>
        <v>5607.8811048399984</v>
      </c>
      <c r="G8" s="139">
        <f t="shared" si="0"/>
        <v>11190.699999999999</v>
      </c>
      <c r="H8" s="139">
        <f t="shared" si="0"/>
        <v>6358.9</v>
      </c>
      <c r="I8" s="139">
        <f t="shared" si="0"/>
        <v>6006.7999999999993</v>
      </c>
      <c r="J8" s="139">
        <f t="shared" si="0"/>
        <v>4892.6000000000004</v>
      </c>
      <c r="K8" s="139">
        <f t="shared" si="0"/>
        <v>4904.6316481200001</v>
      </c>
      <c r="L8" s="139">
        <f t="shared" si="0"/>
        <v>5007.7660881900811</v>
      </c>
      <c r="M8" s="139">
        <f t="shared" si="0"/>
        <v>4845.0267785900005</v>
      </c>
      <c r="N8" s="139">
        <f t="shared" si="0"/>
        <v>4987.3999999999996</v>
      </c>
      <c r="O8" s="139">
        <f t="shared" si="0"/>
        <v>5272.2999999999993</v>
      </c>
      <c r="P8" s="139">
        <f t="shared" si="0"/>
        <v>6844.0999999999995</v>
      </c>
      <c r="Q8" s="139">
        <f t="shared" si="0"/>
        <v>72491.915100700091</v>
      </c>
      <c r="R8" s="139">
        <f t="shared" si="0"/>
        <v>5422.4999999999991</v>
      </c>
      <c r="S8" s="139">
        <f t="shared" si="0"/>
        <v>5476.4</v>
      </c>
      <c r="T8" s="139">
        <f t="shared" si="0"/>
        <v>10016.699999999999</v>
      </c>
      <c r="U8" s="139">
        <f t="shared" si="0"/>
        <v>6361.4000000000005</v>
      </c>
      <c r="V8" s="139">
        <f t="shared" si="0"/>
        <v>6771.3</v>
      </c>
      <c r="W8" s="139">
        <f t="shared" si="0"/>
        <v>7751.8</v>
      </c>
      <c r="X8" s="139">
        <f t="shared" si="0"/>
        <v>6709.2</v>
      </c>
      <c r="Y8" s="139">
        <f t="shared" si="0"/>
        <v>6220.2000000000007</v>
      </c>
      <c r="Z8" s="139">
        <f t="shared" si="0"/>
        <v>6048.4000000000005</v>
      </c>
      <c r="AA8" s="139">
        <f t="shared" si="0"/>
        <v>6714.2</v>
      </c>
      <c r="AB8" s="139">
        <f t="shared" si="0"/>
        <v>6413</v>
      </c>
      <c r="AC8" s="139">
        <f t="shared" si="0"/>
        <v>7960.4</v>
      </c>
      <c r="AD8" s="139">
        <f t="shared" si="0"/>
        <v>81865.499999999985</v>
      </c>
      <c r="AE8" s="139">
        <f t="shared" si="0"/>
        <v>6795.9</v>
      </c>
      <c r="AF8" s="139">
        <f t="shared" si="0"/>
        <v>9593.2000000000007</v>
      </c>
      <c r="AG8" s="139">
        <f t="shared" si="0"/>
        <v>6539.9000000000005</v>
      </c>
      <c r="AH8" s="139">
        <f t="shared" si="0"/>
        <v>6129.5999999999995</v>
      </c>
      <c r="AI8" s="139">
        <f t="shared" si="0"/>
        <v>5878.5</v>
      </c>
      <c r="AJ8" s="139">
        <f t="shared" si="0"/>
        <v>5756.0000000000009</v>
      </c>
      <c r="AK8" s="139">
        <f t="shared" si="0"/>
        <v>6105.3</v>
      </c>
      <c r="AL8" s="139">
        <f t="shared" si="0"/>
        <v>6471.2</v>
      </c>
      <c r="AM8" s="139">
        <f t="shared" si="0"/>
        <v>6567.0999999999995</v>
      </c>
      <c r="AN8" s="139">
        <f t="shared" si="0"/>
        <v>6996.2000000000007</v>
      </c>
      <c r="AO8" s="139">
        <f t="shared" si="0"/>
        <v>7445.4</v>
      </c>
      <c r="AP8" s="139">
        <f t="shared" si="0"/>
        <v>8541.4000000000015</v>
      </c>
      <c r="AQ8" s="139">
        <f t="shared" si="0"/>
        <v>82819.7</v>
      </c>
      <c r="AR8" s="139">
        <f t="shared" si="0"/>
        <v>8330.2999999999993</v>
      </c>
      <c r="AS8" s="139">
        <f t="shared" si="0"/>
        <v>11204.400000000001</v>
      </c>
      <c r="AT8" s="139">
        <f t="shared" si="0"/>
        <v>8193.4</v>
      </c>
      <c r="AU8" s="139">
        <f t="shared" si="0"/>
        <v>8270.5999999999985</v>
      </c>
      <c r="AV8" s="139">
        <f t="shared" si="0"/>
        <v>8174.7000000000007</v>
      </c>
      <c r="AW8" s="139">
        <f t="shared" si="0"/>
        <v>9003.7999999999993</v>
      </c>
      <c r="AX8" s="139">
        <f t="shared" si="0"/>
        <v>8373.2000000000007</v>
      </c>
      <c r="AY8" s="139">
        <f t="shared" si="0"/>
        <v>8361.7999999999993</v>
      </c>
      <c r="AZ8" s="139">
        <f t="shared" si="0"/>
        <v>8165.6999999999989</v>
      </c>
      <c r="BA8" s="139">
        <f t="shared" si="0"/>
        <v>8342.4</v>
      </c>
      <c r="BB8" s="139">
        <f t="shared" si="0"/>
        <v>8795.1</v>
      </c>
      <c r="BC8" s="139">
        <f t="shared" si="0"/>
        <v>9625.1999999999989</v>
      </c>
      <c r="BD8" s="139">
        <f t="shared" si="0"/>
        <v>104840.59999999999</v>
      </c>
      <c r="BE8" s="139">
        <f t="shared" si="0"/>
        <v>10419.900000000001</v>
      </c>
      <c r="BF8" s="139">
        <f t="shared" si="0"/>
        <v>13772.900000000001</v>
      </c>
      <c r="BG8" s="139">
        <f t="shared" si="0"/>
        <v>9897.6999999999989</v>
      </c>
      <c r="BH8" s="139">
        <f t="shared" si="0"/>
        <v>9130.7000000000025</v>
      </c>
      <c r="BI8" s="139">
        <f t="shared" si="0"/>
        <v>10030.900000000003</v>
      </c>
      <c r="BJ8" s="139">
        <f t="shared" si="0"/>
        <v>9798.9</v>
      </c>
      <c r="BK8" s="139">
        <f t="shared" si="0"/>
        <v>9579.3000000000011</v>
      </c>
      <c r="BL8" s="139">
        <f t="shared" si="0"/>
        <v>9713.7999999999993</v>
      </c>
      <c r="BM8" s="139">
        <f t="shared" si="0"/>
        <v>9205.2000000000007</v>
      </c>
      <c r="BN8" s="139">
        <f t="shared" si="0"/>
        <v>10096.099999999999</v>
      </c>
      <c r="BO8" s="139">
        <f t="shared" si="0"/>
        <v>9702.2000000000007</v>
      </c>
      <c r="BP8" s="139">
        <f t="shared" si="0"/>
        <v>10474</v>
      </c>
      <c r="BQ8" s="139">
        <f t="shared" ref="BQ8" si="1">+BQ9+BQ42+BQ52+BQ62</f>
        <v>121821.6</v>
      </c>
      <c r="BR8" s="139">
        <f>+BR9+BR52+BR62</f>
        <v>10857.3</v>
      </c>
      <c r="BS8" s="139">
        <f t="shared" ref="BS8:CC8" si="2">+BS9+BS52+BS62</f>
        <v>14136.499999999998</v>
      </c>
      <c r="BT8" s="139">
        <f t="shared" si="2"/>
        <v>10897.802000000001</v>
      </c>
      <c r="BU8" s="139">
        <f t="shared" si="2"/>
        <v>10023.999</v>
      </c>
      <c r="BV8" s="139">
        <f t="shared" si="2"/>
        <v>11029.1</v>
      </c>
      <c r="BW8" s="139">
        <f t="shared" si="2"/>
        <v>11508.35</v>
      </c>
      <c r="BX8" s="139">
        <f t="shared" si="2"/>
        <v>11156.6</v>
      </c>
      <c r="BY8" s="139">
        <f t="shared" si="2"/>
        <v>11364.7</v>
      </c>
      <c r="BZ8" s="139">
        <f t="shared" si="2"/>
        <v>13712.900000000001</v>
      </c>
      <c r="CA8" s="139">
        <f t="shared" si="2"/>
        <v>11946.3</v>
      </c>
      <c r="CB8" s="139">
        <f t="shared" si="2"/>
        <v>11456.706</v>
      </c>
      <c r="CC8" s="139">
        <f t="shared" si="2"/>
        <v>12415</v>
      </c>
      <c r="CD8" s="139">
        <f t="shared" ref="CD8" si="3">+CD9+CD42+CD52+CD62</f>
        <v>140505.25699999998</v>
      </c>
    </row>
    <row r="9" spans="2:83">
      <c r="B9" s="25" t="s">
        <v>19</v>
      </c>
      <c r="C9" s="19" t="s">
        <v>159</v>
      </c>
      <c r="D9" s="19" t="s">
        <v>16</v>
      </c>
      <c r="E9" s="140">
        <f t="shared" ref="E9:P9" si="4">+E10+E14+E15+E21+E34+E41</f>
        <v>6213.4</v>
      </c>
      <c r="F9" s="140">
        <f t="shared" si="4"/>
        <v>5030.5001087199989</v>
      </c>
      <c r="G9" s="140">
        <f t="shared" si="4"/>
        <v>10756.699999999999</v>
      </c>
      <c r="H9" s="140">
        <f t="shared" si="4"/>
        <v>5856.3</v>
      </c>
      <c r="I9" s="140">
        <f t="shared" si="4"/>
        <v>5278.7</v>
      </c>
      <c r="J9" s="140">
        <f t="shared" si="4"/>
        <v>4105.7</v>
      </c>
      <c r="K9" s="140">
        <f t="shared" si="4"/>
        <v>4063.24772205</v>
      </c>
      <c r="L9" s="140">
        <f t="shared" si="4"/>
        <v>4507.1317973199994</v>
      </c>
      <c r="M9" s="140">
        <f t="shared" si="4"/>
        <v>4372.0380665800003</v>
      </c>
      <c r="N9" s="140">
        <f t="shared" si="4"/>
        <v>4254.3</v>
      </c>
      <c r="O9" s="140">
        <f t="shared" si="4"/>
        <v>4673.7</v>
      </c>
      <c r="P9" s="140">
        <f t="shared" si="4"/>
        <v>5410.9999999999991</v>
      </c>
      <c r="Q9" s="140">
        <f t="shared" ref="Q9:BP9" si="5">+Q10+Q14+Q15+Q21+Q34+Q41</f>
        <v>64522.717694670006</v>
      </c>
      <c r="R9" s="140">
        <f t="shared" si="5"/>
        <v>4978.1999999999989</v>
      </c>
      <c r="S9" s="140">
        <f t="shared" si="5"/>
        <v>4927.8</v>
      </c>
      <c r="T9" s="140">
        <f t="shared" si="5"/>
        <v>9387.1</v>
      </c>
      <c r="U9" s="140">
        <f t="shared" si="5"/>
        <v>5633.1</v>
      </c>
      <c r="V9" s="140">
        <f t="shared" si="5"/>
        <v>6186</v>
      </c>
      <c r="W9" s="140">
        <f t="shared" si="5"/>
        <v>7110.1</v>
      </c>
      <c r="X9" s="140">
        <f t="shared" si="5"/>
        <v>5925</v>
      </c>
      <c r="Y9" s="140">
        <f t="shared" si="5"/>
        <v>5736.7000000000007</v>
      </c>
      <c r="Z9" s="140">
        <f t="shared" si="5"/>
        <v>5481.7</v>
      </c>
      <c r="AA9" s="140">
        <f t="shared" si="5"/>
        <v>5810.9</v>
      </c>
      <c r="AB9" s="140">
        <f t="shared" si="5"/>
        <v>5792.6</v>
      </c>
      <c r="AC9" s="140">
        <f t="shared" si="5"/>
        <v>6309.1999999999989</v>
      </c>
      <c r="AD9" s="140">
        <f t="shared" si="5"/>
        <v>73278.399999999994</v>
      </c>
      <c r="AE9" s="140">
        <f t="shared" si="5"/>
        <v>6272.2</v>
      </c>
      <c r="AF9" s="140">
        <f t="shared" si="5"/>
        <v>9081.7999999999993</v>
      </c>
      <c r="AG9" s="140">
        <f t="shared" si="5"/>
        <v>5992.9000000000005</v>
      </c>
      <c r="AH9" s="140">
        <f t="shared" si="5"/>
        <v>5612</v>
      </c>
      <c r="AI9" s="140">
        <f t="shared" si="5"/>
        <v>5369.7</v>
      </c>
      <c r="AJ9" s="140">
        <f t="shared" si="5"/>
        <v>5267.8</v>
      </c>
      <c r="AK9" s="140">
        <f t="shared" si="5"/>
        <v>5508.5</v>
      </c>
      <c r="AL9" s="140">
        <f t="shared" si="5"/>
        <v>5815.0999999999995</v>
      </c>
      <c r="AM9" s="140">
        <f t="shared" si="5"/>
        <v>5974.4999999999991</v>
      </c>
      <c r="AN9" s="140">
        <f t="shared" si="5"/>
        <v>6231.8</v>
      </c>
      <c r="AO9" s="140">
        <f t="shared" si="5"/>
        <v>6464.4</v>
      </c>
      <c r="AP9" s="140">
        <f t="shared" si="5"/>
        <v>6730.2000000000007</v>
      </c>
      <c r="AQ9" s="140">
        <f t="shared" si="5"/>
        <v>74320.899999999994</v>
      </c>
      <c r="AR9" s="140">
        <f t="shared" si="5"/>
        <v>7571.9</v>
      </c>
      <c r="AS9" s="140">
        <f t="shared" si="5"/>
        <v>10602.2</v>
      </c>
      <c r="AT9" s="140">
        <f t="shared" si="5"/>
        <v>7463.5999999999995</v>
      </c>
      <c r="AU9" s="140">
        <f t="shared" si="5"/>
        <v>7539.2</v>
      </c>
      <c r="AV9" s="140">
        <f t="shared" si="5"/>
        <v>7473.4000000000005</v>
      </c>
      <c r="AW9" s="140">
        <f t="shared" si="5"/>
        <v>7592.8</v>
      </c>
      <c r="AX9" s="140">
        <f t="shared" si="5"/>
        <v>7489.5</v>
      </c>
      <c r="AY9" s="140">
        <f t="shared" si="5"/>
        <v>7470.0999999999995</v>
      </c>
      <c r="AZ9" s="140">
        <f t="shared" si="5"/>
        <v>7339.0999999999985</v>
      </c>
      <c r="BA9" s="140">
        <f t="shared" si="5"/>
        <v>7373.7</v>
      </c>
      <c r="BB9" s="140">
        <f t="shared" si="5"/>
        <v>7967.3</v>
      </c>
      <c r="BC9" s="140">
        <f t="shared" si="5"/>
        <v>8140.3</v>
      </c>
      <c r="BD9" s="140">
        <f t="shared" si="5"/>
        <v>94023.099999999991</v>
      </c>
      <c r="BE9" s="140">
        <f t="shared" si="5"/>
        <v>9564.9000000000015</v>
      </c>
      <c r="BF9" s="140">
        <f t="shared" si="5"/>
        <v>12950.300000000001</v>
      </c>
      <c r="BG9" s="140">
        <f t="shared" si="5"/>
        <v>9051</v>
      </c>
      <c r="BH9" s="140">
        <f t="shared" si="5"/>
        <v>8424.8000000000011</v>
      </c>
      <c r="BI9" s="140">
        <f t="shared" si="5"/>
        <v>9242.8000000000029</v>
      </c>
      <c r="BJ9" s="140">
        <f t="shared" si="5"/>
        <v>8955.5</v>
      </c>
      <c r="BK9" s="140">
        <f t="shared" si="5"/>
        <v>8662.2000000000007</v>
      </c>
      <c r="BL9" s="140">
        <f t="shared" si="5"/>
        <v>8936.7999999999993</v>
      </c>
      <c r="BM9" s="140">
        <f t="shared" si="5"/>
        <v>8585.5</v>
      </c>
      <c r="BN9" s="140">
        <f t="shared" si="5"/>
        <v>8883.5999999999985</v>
      </c>
      <c r="BO9" s="140">
        <f t="shared" si="5"/>
        <v>9012.2000000000007</v>
      </c>
      <c r="BP9" s="140">
        <f t="shared" si="5"/>
        <v>9125</v>
      </c>
      <c r="BQ9" s="140">
        <f t="shared" ref="BQ9" si="6">+BQ10+BQ14+BQ15+BQ21+BQ34+BQ41</f>
        <v>111394.6</v>
      </c>
      <c r="BR9" s="140">
        <f>+BR10+BR14+BR15+BR21+BR34+BR41</f>
        <v>10042.799999999999</v>
      </c>
      <c r="BS9" s="140">
        <f t="shared" ref="BS9:CC9" si="7">+BS10+BS14+BS15+BS21+BS34+BS41</f>
        <v>13403.3</v>
      </c>
      <c r="BT9" s="140">
        <f t="shared" si="7"/>
        <v>10047.900000000001</v>
      </c>
      <c r="BU9" s="140">
        <f t="shared" si="7"/>
        <v>9350.7000000000007</v>
      </c>
      <c r="BV9" s="140">
        <f t="shared" si="7"/>
        <v>10250.9</v>
      </c>
      <c r="BW9" s="140">
        <f t="shared" si="7"/>
        <v>10634.7</v>
      </c>
      <c r="BX9" s="140">
        <f t="shared" si="7"/>
        <v>10123.4</v>
      </c>
      <c r="BY9" s="140">
        <f t="shared" si="7"/>
        <v>10426.000000000002</v>
      </c>
      <c r="BZ9" s="140">
        <f t="shared" si="7"/>
        <v>12630.800000000001</v>
      </c>
      <c r="CA9" s="140">
        <f t="shared" si="7"/>
        <v>10863.9</v>
      </c>
      <c r="CB9" s="140">
        <f t="shared" si="7"/>
        <v>10553.400000000001</v>
      </c>
      <c r="CC9" s="140">
        <f t="shared" si="7"/>
        <v>11071.8</v>
      </c>
      <c r="CD9" s="140">
        <f t="shared" ref="CD9" si="8">+CD10+CD14+CD15+CD21+CD34+CD41</f>
        <v>129399.59999999999</v>
      </c>
      <c r="CE9" s="123"/>
    </row>
    <row r="10" spans="2:83" s="132" customFormat="1">
      <c r="B10" s="25" t="s">
        <v>160</v>
      </c>
      <c r="C10" s="57" t="s">
        <v>161</v>
      </c>
      <c r="D10" s="57" t="s">
        <v>16</v>
      </c>
      <c r="E10" s="150">
        <v>2520.9000000000005</v>
      </c>
      <c r="F10" s="150">
        <v>1891.5199001599999</v>
      </c>
      <c r="G10" s="150">
        <v>7266</v>
      </c>
      <c r="H10" s="150">
        <v>2332.3000000000002</v>
      </c>
      <c r="I10" s="150">
        <v>2214.8000000000002</v>
      </c>
      <c r="J10" s="150">
        <v>1964.9</v>
      </c>
      <c r="K10" s="150">
        <v>1680.8480508999999</v>
      </c>
      <c r="L10" s="150">
        <v>1812.8605378899997</v>
      </c>
      <c r="M10" s="150">
        <v>1853.6000000000001</v>
      </c>
      <c r="N10" s="150">
        <v>1684.8999999999999</v>
      </c>
      <c r="O10" s="150">
        <v>1820</v>
      </c>
      <c r="P10" s="150">
        <v>2215.1</v>
      </c>
      <c r="Q10" s="150">
        <v>29257.728488950001</v>
      </c>
      <c r="R10" s="150">
        <v>1991.8000000000002</v>
      </c>
      <c r="S10" s="150">
        <v>1928.1</v>
      </c>
      <c r="T10" s="150">
        <v>6241.3</v>
      </c>
      <c r="U10" s="150">
        <v>2359.7000000000003</v>
      </c>
      <c r="V10" s="150">
        <v>2647.7000000000003</v>
      </c>
      <c r="W10" s="150">
        <v>3717.8999999999996</v>
      </c>
      <c r="X10" s="150">
        <v>2397.5</v>
      </c>
      <c r="Y10" s="150">
        <v>2392.4</v>
      </c>
      <c r="Z10" s="150">
        <v>2387.7999999999997</v>
      </c>
      <c r="AA10" s="150">
        <v>2279.8000000000002</v>
      </c>
      <c r="AB10" s="150">
        <v>2285.1999999999998</v>
      </c>
      <c r="AC10" s="150">
        <v>2406.6</v>
      </c>
      <c r="AD10" s="150">
        <v>33035.800000000003</v>
      </c>
      <c r="AE10" s="150">
        <v>2923.7</v>
      </c>
      <c r="AF10" s="150">
        <v>5529</v>
      </c>
      <c r="AG10" s="150">
        <v>2368.2000000000003</v>
      </c>
      <c r="AH10" s="150">
        <v>2365</v>
      </c>
      <c r="AI10" s="150">
        <v>2297.5999999999995</v>
      </c>
      <c r="AJ10" s="150">
        <v>2184.1000000000004</v>
      </c>
      <c r="AK10" s="150">
        <v>2315</v>
      </c>
      <c r="AL10" s="150">
        <v>2483.7999999999997</v>
      </c>
      <c r="AM10" s="150">
        <v>2418.6</v>
      </c>
      <c r="AN10" s="150">
        <v>2403.5</v>
      </c>
      <c r="AO10" s="150">
        <v>2501</v>
      </c>
      <c r="AP10" s="150">
        <v>2680.3</v>
      </c>
      <c r="AQ10" s="150">
        <v>32469.8</v>
      </c>
      <c r="AR10" s="150">
        <v>3353.3999999999996</v>
      </c>
      <c r="AS10" s="150">
        <v>6404.8</v>
      </c>
      <c r="AT10" s="150">
        <v>2965.6</v>
      </c>
      <c r="AU10" s="150">
        <v>3006.5</v>
      </c>
      <c r="AV10" s="150">
        <v>2973.6</v>
      </c>
      <c r="AW10" s="150">
        <v>3186.8</v>
      </c>
      <c r="AX10" s="150">
        <v>2925.8</v>
      </c>
      <c r="AY10" s="150">
        <v>3180.5</v>
      </c>
      <c r="AZ10" s="150">
        <v>3074.0999999999995</v>
      </c>
      <c r="BA10" s="150">
        <v>2865.9</v>
      </c>
      <c r="BB10" s="150">
        <v>3396.8</v>
      </c>
      <c r="BC10" s="150">
        <v>3419.3</v>
      </c>
      <c r="BD10" s="150">
        <v>40753.1</v>
      </c>
      <c r="BE10" s="150">
        <v>4604.3</v>
      </c>
      <c r="BF10" s="150">
        <v>8596.6</v>
      </c>
      <c r="BG10" s="150">
        <v>3937.5</v>
      </c>
      <c r="BH10" s="150">
        <v>3691.8</v>
      </c>
      <c r="BI10" s="150">
        <v>4106.6000000000004</v>
      </c>
      <c r="BJ10" s="150">
        <v>3590.6000000000004</v>
      </c>
      <c r="BK10" s="150">
        <v>3612.5000000000005</v>
      </c>
      <c r="BL10" s="150">
        <v>3732.3</v>
      </c>
      <c r="BM10" s="150">
        <v>3719.1000000000004</v>
      </c>
      <c r="BN10" s="150">
        <v>3730.7</v>
      </c>
      <c r="BO10" s="150">
        <v>3529.4999999999995</v>
      </c>
      <c r="BP10" s="150">
        <v>3862.6</v>
      </c>
      <c r="BQ10" s="150">
        <v>50714.1</v>
      </c>
      <c r="BR10" s="150">
        <v>4524.5</v>
      </c>
      <c r="BS10" s="150">
        <v>8508.7999999999993</v>
      </c>
      <c r="BT10" s="150">
        <v>4550.8999999999996</v>
      </c>
      <c r="BU10" s="150">
        <v>4067.2</v>
      </c>
      <c r="BV10" s="150">
        <v>4203.2</v>
      </c>
      <c r="BW10" s="150">
        <v>4730.5</v>
      </c>
      <c r="BX10" s="150">
        <v>4492.7</v>
      </c>
      <c r="BY10" s="150">
        <v>4278.8</v>
      </c>
      <c r="BZ10" s="150">
        <v>6442.8</v>
      </c>
      <c r="CA10" s="150">
        <v>4305.7</v>
      </c>
      <c r="CB10" s="150">
        <v>4233.1000000000004</v>
      </c>
      <c r="CC10" s="150">
        <v>4353.8999999999996</v>
      </c>
      <c r="CD10" s="150">
        <v>58692.1</v>
      </c>
    </row>
    <row r="11" spans="2:83" ht="15" customHeight="1">
      <c r="B11" s="27" t="s">
        <v>162</v>
      </c>
      <c r="C11" s="58" t="s">
        <v>163</v>
      </c>
      <c r="D11" s="58" t="s">
        <v>16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  <c r="AB11" s="149"/>
      <c r="AC11" s="149"/>
      <c r="AD11" s="149"/>
      <c r="AE11" s="149"/>
      <c r="AF11" s="149"/>
      <c r="AG11" s="149"/>
      <c r="AH11" s="149"/>
      <c r="AI11" s="149"/>
      <c r="AJ11" s="149"/>
      <c r="AK11" s="149"/>
      <c r="AL11" s="149"/>
      <c r="AM11" s="149"/>
      <c r="AN11" s="149"/>
      <c r="AO11" s="149"/>
      <c r="AP11" s="149"/>
      <c r="AQ11" s="149"/>
      <c r="AR11" s="149"/>
      <c r="AS11" s="149"/>
      <c r="AT11" s="149"/>
      <c r="AU11" s="149"/>
      <c r="AV11" s="149"/>
      <c r="AW11" s="149"/>
      <c r="AX11" s="149"/>
      <c r="AY11" s="149"/>
      <c r="AZ11" s="149"/>
      <c r="BA11" s="149"/>
      <c r="BB11" s="149"/>
      <c r="BC11" s="149"/>
      <c r="BD11" s="149"/>
      <c r="BE11" s="149"/>
      <c r="BF11" s="149"/>
      <c r="BG11" s="149"/>
      <c r="BH11" s="149"/>
      <c r="BI11" s="149"/>
      <c r="BJ11" s="149"/>
      <c r="BK11" s="149"/>
      <c r="BL11" s="149"/>
      <c r="BM11" s="149"/>
      <c r="BN11" s="149"/>
      <c r="BO11" s="149"/>
      <c r="BP11" s="149"/>
      <c r="BQ11" s="149"/>
      <c r="BR11" s="149"/>
      <c r="BS11" s="149"/>
      <c r="BT11" s="149"/>
      <c r="BU11" s="149"/>
      <c r="BV11" s="149"/>
      <c r="BW11" s="149"/>
      <c r="BX11" s="149"/>
      <c r="BY11" s="149"/>
      <c r="BZ11" s="149"/>
      <c r="CA11" s="149"/>
      <c r="CB11" s="149"/>
      <c r="CC11" s="149"/>
      <c r="CD11" s="149"/>
    </row>
    <row r="12" spans="2:83" ht="15" customHeight="1">
      <c r="B12" s="27" t="s">
        <v>164</v>
      </c>
      <c r="C12" s="58" t="s">
        <v>165</v>
      </c>
      <c r="D12" s="58" t="s">
        <v>16</v>
      </c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  <c r="AF12" s="149"/>
      <c r="AG12" s="149"/>
      <c r="AH12" s="149"/>
      <c r="AI12" s="149"/>
      <c r="AJ12" s="149"/>
      <c r="AK12" s="149"/>
      <c r="AL12" s="149"/>
      <c r="AM12" s="149"/>
      <c r="AN12" s="149"/>
      <c r="AO12" s="149"/>
      <c r="AP12" s="149"/>
      <c r="AQ12" s="149"/>
      <c r="AR12" s="149"/>
      <c r="AS12" s="149"/>
      <c r="AT12" s="149"/>
      <c r="AU12" s="149"/>
      <c r="AV12" s="149"/>
      <c r="AW12" s="149"/>
      <c r="AX12" s="149"/>
      <c r="AY12" s="149"/>
      <c r="AZ12" s="149"/>
      <c r="BA12" s="149"/>
      <c r="BB12" s="149"/>
      <c r="BC12" s="149"/>
      <c r="BD12" s="149"/>
      <c r="BE12" s="149"/>
      <c r="BF12" s="149"/>
      <c r="BG12" s="149"/>
      <c r="BH12" s="149"/>
      <c r="BI12" s="149"/>
      <c r="BJ12" s="149"/>
      <c r="BK12" s="149"/>
      <c r="BL12" s="149"/>
      <c r="BM12" s="149"/>
      <c r="BN12" s="149"/>
      <c r="BO12" s="149"/>
      <c r="BP12" s="149"/>
      <c r="BQ12" s="149"/>
      <c r="BR12" s="149"/>
      <c r="BS12" s="149"/>
      <c r="BT12" s="149"/>
      <c r="BU12" s="149"/>
      <c r="BV12" s="149"/>
      <c r="BW12" s="149"/>
      <c r="BX12" s="149"/>
      <c r="BY12" s="149"/>
      <c r="BZ12" s="149"/>
      <c r="CA12" s="149"/>
      <c r="CB12" s="149"/>
      <c r="CC12" s="149"/>
      <c r="CD12" s="149"/>
    </row>
    <row r="13" spans="2:83" ht="15" customHeight="1">
      <c r="B13" s="27" t="s">
        <v>166</v>
      </c>
      <c r="C13" s="58" t="s">
        <v>167</v>
      </c>
      <c r="D13" s="58" t="s">
        <v>16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149"/>
      <c r="AN13" s="149"/>
      <c r="AO13" s="149"/>
      <c r="AP13" s="149"/>
      <c r="AQ13" s="149"/>
      <c r="AR13" s="149"/>
      <c r="AS13" s="149"/>
      <c r="AT13" s="149"/>
      <c r="AU13" s="149"/>
      <c r="AV13" s="149"/>
      <c r="AW13" s="149"/>
      <c r="AX13" s="149"/>
      <c r="AY13" s="149"/>
      <c r="AZ13" s="149"/>
      <c r="BA13" s="149"/>
      <c r="BB13" s="149"/>
      <c r="BC13" s="149"/>
      <c r="BD13" s="149"/>
      <c r="BE13" s="149"/>
      <c r="BF13" s="149"/>
      <c r="BG13" s="149"/>
      <c r="BH13" s="149"/>
      <c r="BI13" s="149"/>
      <c r="BJ13" s="149"/>
      <c r="BK13" s="149"/>
      <c r="BL13" s="149"/>
      <c r="BM13" s="149"/>
      <c r="BN13" s="149"/>
      <c r="BO13" s="149"/>
      <c r="BP13" s="149"/>
      <c r="BQ13" s="149"/>
      <c r="BR13" s="149"/>
      <c r="BS13" s="149"/>
      <c r="BT13" s="149"/>
      <c r="BU13" s="149"/>
      <c r="BV13" s="149"/>
      <c r="BW13" s="149"/>
      <c r="BX13" s="149"/>
      <c r="BY13" s="149"/>
      <c r="BZ13" s="149"/>
      <c r="CA13" s="149"/>
      <c r="CB13" s="149"/>
      <c r="CC13" s="149"/>
      <c r="CD13" s="149"/>
    </row>
    <row r="14" spans="2:83" ht="15" customHeight="1">
      <c r="B14" s="25" t="s">
        <v>168</v>
      </c>
      <c r="C14" s="57" t="s">
        <v>169</v>
      </c>
      <c r="D14" s="57" t="s">
        <v>16</v>
      </c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1"/>
      <c r="AT14" s="171"/>
      <c r="AU14" s="171"/>
      <c r="AV14" s="171"/>
      <c r="AW14" s="171"/>
      <c r="AX14" s="171"/>
      <c r="AY14" s="171"/>
      <c r="AZ14" s="171"/>
      <c r="BA14" s="171"/>
      <c r="BB14" s="171"/>
      <c r="BC14" s="171"/>
      <c r="BD14" s="171"/>
      <c r="BE14" s="171"/>
      <c r="BF14" s="171"/>
      <c r="BG14" s="171"/>
      <c r="BH14" s="171"/>
      <c r="BI14" s="171"/>
      <c r="BJ14" s="171"/>
      <c r="BK14" s="171"/>
      <c r="BL14" s="171"/>
      <c r="BM14" s="171"/>
      <c r="BN14" s="171"/>
      <c r="BO14" s="171"/>
      <c r="BP14" s="171"/>
      <c r="BQ14" s="171"/>
      <c r="BR14" s="171"/>
      <c r="BS14" s="171"/>
      <c r="BT14" s="171"/>
      <c r="BU14" s="171"/>
      <c r="BV14" s="171"/>
      <c r="BW14" s="171"/>
      <c r="BX14" s="171"/>
      <c r="BY14" s="171"/>
      <c r="BZ14" s="171"/>
      <c r="CA14" s="171"/>
      <c r="CB14" s="171"/>
      <c r="CC14" s="171"/>
      <c r="CD14" s="171"/>
    </row>
    <row r="15" spans="2:83">
      <c r="B15" s="25" t="s">
        <v>170</v>
      </c>
      <c r="C15" s="57" t="s">
        <v>171</v>
      </c>
      <c r="D15" s="57" t="s">
        <v>16</v>
      </c>
      <c r="E15" s="172">
        <v>0</v>
      </c>
      <c r="F15" s="172">
        <v>0</v>
      </c>
      <c r="G15" s="172">
        <v>0</v>
      </c>
      <c r="H15" s="172">
        <v>0</v>
      </c>
      <c r="I15" s="172">
        <v>0</v>
      </c>
      <c r="J15" s="172">
        <v>0</v>
      </c>
      <c r="K15" s="172">
        <v>0</v>
      </c>
      <c r="L15" s="172">
        <v>0</v>
      </c>
      <c r="M15" s="172">
        <v>0</v>
      </c>
      <c r="N15" s="172">
        <v>0</v>
      </c>
      <c r="O15" s="172">
        <v>0</v>
      </c>
      <c r="P15" s="172">
        <v>0</v>
      </c>
      <c r="Q15" s="172">
        <v>0</v>
      </c>
      <c r="R15" s="172">
        <v>0</v>
      </c>
      <c r="S15" s="172">
        <v>0</v>
      </c>
      <c r="T15" s="172">
        <v>0</v>
      </c>
      <c r="U15" s="172">
        <v>0</v>
      </c>
      <c r="V15" s="172">
        <v>0</v>
      </c>
      <c r="W15" s="172">
        <v>0</v>
      </c>
      <c r="X15" s="172">
        <v>0</v>
      </c>
      <c r="Y15" s="172">
        <v>0</v>
      </c>
      <c r="Z15" s="172">
        <v>0</v>
      </c>
      <c r="AA15" s="172">
        <v>0</v>
      </c>
      <c r="AB15" s="172">
        <v>0</v>
      </c>
      <c r="AC15" s="172">
        <v>0</v>
      </c>
      <c r="AD15" s="172">
        <v>0</v>
      </c>
      <c r="AE15" s="172">
        <v>0</v>
      </c>
      <c r="AF15" s="172">
        <v>0</v>
      </c>
      <c r="AG15" s="172">
        <v>0</v>
      </c>
      <c r="AH15" s="172">
        <v>0</v>
      </c>
      <c r="AI15" s="172">
        <v>0</v>
      </c>
      <c r="AJ15" s="172">
        <v>0</v>
      </c>
      <c r="AK15" s="172">
        <v>0</v>
      </c>
      <c r="AL15" s="172">
        <v>0</v>
      </c>
      <c r="AM15" s="172">
        <v>0</v>
      </c>
      <c r="AN15" s="172">
        <v>0</v>
      </c>
      <c r="AO15" s="172">
        <v>0</v>
      </c>
      <c r="AP15" s="172">
        <v>0</v>
      </c>
      <c r="AQ15" s="172">
        <v>0</v>
      </c>
      <c r="AR15" s="172">
        <v>0</v>
      </c>
      <c r="AS15" s="172">
        <v>0</v>
      </c>
      <c r="AT15" s="172">
        <v>0</v>
      </c>
      <c r="AU15" s="172">
        <v>0</v>
      </c>
      <c r="AV15" s="172">
        <v>0</v>
      </c>
      <c r="AW15" s="172">
        <v>0</v>
      </c>
      <c r="AX15" s="172">
        <v>0</v>
      </c>
      <c r="AY15" s="172">
        <v>0</v>
      </c>
      <c r="AZ15" s="172">
        <v>0</v>
      </c>
      <c r="BA15" s="172">
        <v>0</v>
      </c>
      <c r="BB15" s="172">
        <v>0</v>
      </c>
      <c r="BC15" s="172">
        <v>0</v>
      </c>
      <c r="BD15" s="172">
        <v>0</v>
      </c>
      <c r="BE15" s="172">
        <v>0</v>
      </c>
      <c r="BF15" s="172">
        <v>0</v>
      </c>
      <c r="BG15" s="172">
        <v>0</v>
      </c>
      <c r="BH15" s="172">
        <v>0</v>
      </c>
      <c r="BI15" s="172">
        <v>0</v>
      </c>
      <c r="BJ15" s="172">
        <v>0</v>
      </c>
      <c r="BK15" s="172">
        <v>0</v>
      </c>
      <c r="BL15" s="172">
        <v>0</v>
      </c>
      <c r="BM15" s="172">
        <v>0</v>
      </c>
      <c r="BN15" s="172">
        <v>0</v>
      </c>
      <c r="BO15" s="172">
        <v>0</v>
      </c>
      <c r="BP15" s="172">
        <v>0</v>
      </c>
      <c r="BQ15" s="172">
        <v>0</v>
      </c>
      <c r="BR15" s="172">
        <v>0</v>
      </c>
      <c r="BS15" s="172">
        <v>0</v>
      </c>
      <c r="BT15" s="172">
        <v>0</v>
      </c>
      <c r="BU15" s="172">
        <v>0</v>
      </c>
      <c r="BV15" s="172">
        <v>0</v>
      </c>
      <c r="BW15" s="172">
        <v>0</v>
      </c>
      <c r="BX15" s="172">
        <v>0</v>
      </c>
      <c r="BY15" s="172">
        <v>0</v>
      </c>
      <c r="BZ15" s="172">
        <v>0</v>
      </c>
      <c r="CA15" s="172">
        <v>0</v>
      </c>
      <c r="CB15" s="172">
        <v>0</v>
      </c>
      <c r="CC15" s="172">
        <v>0</v>
      </c>
      <c r="CD15" s="172">
        <v>0</v>
      </c>
    </row>
    <row r="16" spans="2:83" ht="15" customHeight="1">
      <c r="B16" s="27" t="s">
        <v>172</v>
      </c>
      <c r="C16" s="58" t="s">
        <v>173</v>
      </c>
      <c r="D16" s="58" t="s">
        <v>16</v>
      </c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49"/>
      <c r="AE16" s="149"/>
      <c r="AF16" s="149"/>
      <c r="AG16" s="149"/>
      <c r="AH16" s="149"/>
      <c r="AI16" s="149"/>
      <c r="AJ16" s="149"/>
      <c r="AK16" s="149"/>
      <c r="AL16" s="149"/>
      <c r="AM16" s="149"/>
      <c r="AN16" s="149"/>
      <c r="AO16" s="149"/>
      <c r="AP16" s="149"/>
      <c r="AQ16" s="149"/>
      <c r="AR16" s="149"/>
      <c r="AS16" s="149"/>
      <c r="AT16" s="149"/>
      <c r="AU16" s="149"/>
      <c r="AV16" s="149"/>
      <c r="AW16" s="149"/>
      <c r="AX16" s="149"/>
      <c r="AY16" s="149"/>
      <c r="AZ16" s="149"/>
      <c r="BA16" s="149"/>
      <c r="BB16" s="149"/>
      <c r="BC16" s="149"/>
      <c r="BD16" s="149"/>
      <c r="BE16" s="149"/>
      <c r="BF16" s="149"/>
      <c r="BG16" s="149"/>
      <c r="BH16" s="149"/>
      <c r="BI16" s="149"/>
      <c r="BJ16" s="149"/>
      <c r="BK16" s="149"/>
      <c r="BL16" s="149"/>
      <c r="BM16" s="149"/>
      <c r="BN16" s="149"/>
      <c r="BO16" s="149"/>
      <c r="BP16" s="149"/>
      <c r="BQ16" s="149"/>
      <c r="BR16" s="149"/>
      <c r="BS16" s="149"/>
      <c r="BT16" s="149"/>
      <c r="BU16" s="149"/>
      <c r="BV16" s="149"/>
      <c r="BW16" s="149"/>
      <c r="BX16" s="149"/>
      <c r="BY16" s="149"/>
      <c r="BZ16" s="149"/>
      <c r="CA16" s="149"/>
      <c r="CB16" s="149"/>
      <c r="CC16" s="149"/>
      <c r="CD16" s="149"/>
    </row>
    <row r="17" spans="2:82" ht="15" customHeight="1">
      <c r="B17" s="27" t="s">
        <v>174</v>
      </c>
      <c r="C17" s="58" t="s">
        <v>175</v>
      </c>
      <c r="D17" s="58" t="s">
        <v>16</v>
      </c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149"/>
      <c r="AU17" s="149"/>
      <c r="AV17" s="149"/>
      <c r="AW17" s="149"/>
      <c r="AX17" s="149"/>
      <c r="AY17" s="149"/>
      <c r="AZ17" s="149"/>
      <c r="BA17" s="149"/>
      <c r="BB17" s="149"/>
      <c r="BC17" s="149"/>
      <c r="BD17" s="149"/>
      <c r="BE17" s="149"/>
      <c r="BF17" s="149"/>
      <c r="BG17" s="149"/>
      <c r="BH17" s="149"/>
      <c r="BI17" s="149"/>
      <c r="BJ17" s="149"/>
      <c r="BK17" s="149"/>
      <c r="BL17" s="149"/>
      <c r="BM17" s="149"/>
      <c r="BN17" s="149"/>
      <c r="BO17" s="149"/>
      <c r="BP17" s="149"/>
      <c r="BQ17" s="149"/>
      <c r="BR17" s="149"/>
      <c r="BS17" s="149"/>
      <c r="BT17" s="149"/>
      <c r="BU17" s="149"/>
      <c r="BV17" s="149"/>
      <c r="BW17" s="149"/>
      <c r="BX17" s="149"/>
      <c r="BY17" s="149"/>
      <c r="BZ17" s="149"/>
      <c r="CA17" s="149"/>
      <c r="CB17" s="149"/>
      <c r="CC17" s="149"/>
      <c r="CD17" s="149"/>
    </row>
    <row r="18" spans="2:82" ht="15" customHeight="1">
      <c r="B18" s="27" t="s">
        <v>176</v>
      </c>
      <c r="C18" s="58" t="s">
        <v>177</v>
      </c>
      <c r="D18" s="58" t="s">
        <v>16</v>
      </c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  <c r="AF18" s="149"/>
      <c r="AG18" s="149"/>
      <c r="AH18" s="149"/>
      <c r="AI18" s="149"/>
      <c r="AJ18" s="149"/>
      <c r="AK18" s="149"/>
      <c r="AL18" s="149"/>
      <c r="AM18" s="149"/>
      <c r="AN18" s="149"/>
      <c r="AO18" s="149"/>
      <c r="AP18" s="149"/>
      <c r="AQ18" s="149"/>
      <c r="AR18" s="149"/>
      <c r="AS18" s="149"/>
      <c r="AT18" s="149"/>
      <c r="AU18" s="149"/>
      <c r="AV18" s="149"/>
      <c r="AW18" s="149"/>
      <c r="AX18" s="149"/>
      <c r="AY18" s="149"/>
      <c r="AZ18" s="149"/>
      <c r="BA18" s="149"/>
      <c r="BB18" s="149"/>
      <c r="BC18" s="149"/>
      <c r="BD18" s="149"/>
      <c r="BE18" s="149"/>
      <c r="BF18" s="149"/>
      <c r="BG18" s="149"/>
      <c r="BH18" s="149"/>
      <c r="BI18" s="149"/>
      <c r="BJ18" s="149"/>
      <c r="BK18" s="149"/>
      <c r="BL18" s="149"/>
      <c r="BM18" s="149"/>
      <c r="BN18" s="149"/>
      <c r="BO18" s="149"/>
      <c r="BP18" s="149"/>
      <c r="BQ18" s="149"/>
      <c r="BR18" s="149"/>
      <c r="BS18" s="149"/>
      <c r="BT18" s="149"/>
      <c r="BU18" s="149"/>
      <c r="BV18" s="149"/>
      <c r="BW18" s="149"/>
      <c r="BX18" s="149"/>
      <c r="BY18" s="149"/>
      <c r="BZ18" s="149"/>
      <c r="CA18" s="149"/>
      <c r="CB18" s="149"/>
      <c r="CC18" s="149"/>
      <c r="CD18" s="149"/>
    </row>
    <row r="19" spans="2:82" ht="15" customHeight="1">
      <c r="B19" s="27" t="s">
        <v>178</v>
      </c>
      <c r="C19" s="58" t="s">
        <v>179</v>
      </c>
      <c r="D19" s="58" t="s">
        <v>16</v>
      </c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49"/>
      <c r="AT19" s="149"/>
      <c r="AU19" s="149"/>
      <c r="AV19" s="149"/>
      <c r="AW19" s="149"/>
      <c r="AX19" s="149"/>
      <c r="AY19" s="149"/>
      <c r="AZ19" s="149"/>
      <c r="BA19" s="149"/>
      <c r="BB19" s="149"/>
      <c r="BC19" s="149"/>
      <c r="BD19" s="149"/>
      <c r="BE19" s="149"/>
      <c r="BF19" s="149"/>
      <c r="BG19" s="149"/>
      <c r="BH19" s="149"/>
      <c r="BI19" s="149"/>
      <c r="BJ19" s="149"/>
      <c r="BK19" s="149"/>
      <c r="BL19" s="149"/>
      <c r="BM19" s="149"/>
      <c r="BN19" s="149"/>
      <c r="BO19" s="149"/>
      <c r="BP19" s="149"/>
      <c r="BQ19" s="149"/>
      <c r="BR19" s="149"/>
      <c r="BS19" s="149"/>
      <c r="BT19" s="149"/>
      <c r="BU19" s="149"/>
      <c r="BV19" s="149"/>
      <c r="BW19" s="149"/>
      <c r="BX19" s="149"/>
      <c r="BY19" s="149"/>
      <c r="BZ19" s="149"/>
      <c r="CA19" s="149"/>
      <c r="CB19" s="149"/>
      <c r="CC19" s="149"/>
      <c r="CD19" s="149"/>
    </row>
    <row r="20" spans="2:82" ht="15" customHeight="1">
      <c r="B20" s="27" t="s">
        <v>180</v>
      </c>
      <c r="C20" s="58" t="s">
        <v>181</v>
      </c>
      <c r="D20" s="58" t="s">
        <v>16</v>
      </c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  <c r="AF20" s="149"/>
      <c r="AG20" s="149"/>
      <c r="AH20" s="149"/>
      <c r="AI20" s="149"/>
      <c r="AJ20" s="149"/>
      <c r="AK20" s="149"/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149"/>
      <c r="BE20" s="149"/>
      <c r="BF20" s="149"/>
      <c r="BG20" s="149"/>
      <c r="BH20" s="149"/>
      <c r="BI20" s="149"/>
      <c r="BJ20" s="149"/>
      <c r="BK20" s="149"/>
      <c r="BL20" s="149"/>
      <c r="BM20" s="149"/>
      <c r="BN20" s="149"/>
      <c r="BO20" s="149"/>
      <c r="BP20" s="149"/>
      <c r="BQ20" s="149"/>
      <c r="BR20" s="149"/>
      <c r="BS20" s="149"/>
      <c r="BT20" s="149"/>
      <c r="BU20" s="149"/>
      <c r="BV20" s="149"/>
      <c r="BW20" s="149"/>
      <c r="BX20" s="149"/>
      <c r="BY20" s="149"/>
      <c r="BZ20" s="149"/>
      <c r="CA20" s="149"/>
      <c r="CB20" s="149"/>
      <c r="CC20" s="149"/>
      <c r="CD20" s="149"/>
    </row>
    <row r="21" spans="2:82">
      <c r="B21" s="25" t="s">
        <v>182</v>
      </c>
      <c r="C21" s="57" t="s">
        <v>183</v>
      </c>
      <c r="D21" s="57" t="s">
        <v>16</v>
      </c>
      <c r="E21" s="142">
        <f t="shared" ref="E21:P21" si="9">+E22+E27</f>
        <v>3419.2000000000003</v>
      </c>
      <c r="F21" s="142">
        <f t="shared" si="9"/>
        <v>2894.7718831399998</v>
      </c>
      <c r="G21" s="142">
        <f t="shared" si="9"/>
        <v>3251.6</v>
      </c>
      <c r="H21" s="142">
        <f t="shared" si="9"/>
        <v>3272.7</v>
      </c>
      <c r="I21" s="142">
        <f t="shared" si="9"/>
        <v>2856.1</v>
      </c>
      <c r="J21" s="142">
        <f t="shared" si="9"/>
        <v>2002.9</v>
      </c>
      <c r="K21" s="142">
        <f t="shared" si="9"/>
        <v>2263.2121876900001</v>
      </c>
      <c r="L21" s="142">
        <f t="shared" si="9"/>
        <v>2568.08588396</v>
      </c>
      <c r="M21" s="142">
        <f t="shared" si="9"/>
        <v>2278.29911356</v>
      </c>
      <c r="N21" s="142">
        <f t="shared" si="9"/>
        <v>2385.9</v>
      </c>
      <c r="O21" s="142">
        <f t="shared" si="9"/>
        <v>2621.7</v>
      </c>
      <c r="P21" s="142">
        <f t="shared" si="9"/>
        <v>2931.7</v>
      </c>
      <c r="Q21" s="142">
        <f t="shared" ref="Q21:BP21" si="10">+Q22+Q27</f>
        <v>32746.169068350002</v>
      </c>
      <c r="R21" s="142">
        <f t="shared" si="10"/>
        <v>2799.6</v>
      </c>
      <c r="S21" s="142">
        <f t="shared" si="10"/>
        <v>2817</v>
      </c>
      <c r="T21" s="142">
        <f t="shared" si="10"/>
        <v>2943.7</v>
      </c>
      <c r="U21" s="142">
        <f t="shared" si="10"/>
        <v>3076.8</v>
      </c>
      <c r="V21" s="142">
        <f t="shared" si="10"/>
        <v>3331.6</v>
      </c>
      <c r="W21" s="142">
        <f t="shared" si="10"/>
        <v>3185.1</v>
      </c>
      <c r="X21" s="142">
        <f t="shared" si="10"/>
        <v>3283.3</v>
      </c>
      <c r="Y21" s="142">
        <f t="shared" si="10"/>
        <v>3113.1</v>
      </c>
      <c r="Z21" s="142">
        <f t="shared" si="10"/>
        <v>2879.7</v>
      </c>
      <c r="AA21" s="142">
        <f t="shared" si="10"/>
        <v>3265.3</v>
      </c>
      <c r="AB21" s="142">
        <f t="shared" si="10"/>
        <v>3237.8</v>
      </c>
      <c r="AC21" s="142">
        <f t="shared" si="10"/>
        <v>3678.7</v>
      </c>
      <c r="AD21" s="142">
        <f t="shared" si="10"/>
        <v>37611.699999999997</v>
      </c>
      <c r="AE21" s="142">
        <f t="shared" si="10"/>
        <v>3102.9</v>
      </c>
      <c r="AF21" s="142">
        <f t="shared" si="10"/>
        <v>3296.4</v>
      </c>
      <c r="AG21" s="142">
        <f t="shared" si="10"/>
        <v>3388.1</v>
      </c>
      <c r="AH21" s="142">
        <f t="shared" si="10"/>
        <v>3042.6000000000004</v>
      </c>
      <c r="AI21" s="142">
        <f t="shared" si="10"/>
        <v>2903.3</v>
      </c>
      <c r="AJ21" s="142">
        <f t="shared" si="10"/>
        <v>2873.2</v>
      </c>
      <c r="AK21" s="142">
        <f t="shared" si="10"/>
        <v>2976</v>
      </c>
      <c r="AL21" s="142">
        <f t="shared" si="10"/>
        <v>3113.5</v>
      </c>
      <c r="AM21" s="142">
        <f t="shared" si="10"/>
        <v>3321.7</v>
      </c>
      <c r="AN21" s="142">
        <f t="shared" si="10"/>
        <v>3540.2</v>
      </c>
      <c r="AO21" s="142">
        <f t="shared" si="10"/>
        <v>3690.8</v>
      </c>
      <c r="AP21" s="142">
        <f t="shared" si="10"/>
        <v>3787</v>
      </c>
      <c r="AQ21" s="142">
        <f t="shared" si="10"/>
        <v>39035.699999999997</v>
      </c>
      <c r="AR21" s="142">
        <f t="shared" si="10"/>
        <v>3957.8</v>
      </c>
      <c r="AS21" s="142">
        <f t="shared" si="10"/>
        <v>3936.4</v>
      </c>
      <c r="AT21" s="142">
        <f t="shared" si="10"/>
        <v>4158.3</v>
      </c>
      <c r="AU21" s="142">
        <f t="shared" si="10"/>
        <v>4207.1000000000004</v>
      </c>
      <c r="AV21" s="142">
        <f t="shared" si="10"/>
        <v>4190.3999999999996</v>
      </c>
      <c r="AW21" s="142">
        <f t="shared" si="10"/>
        <v>4083.8</v>
      </c>
      <c r="AX21" s="142">
        <f t="shared" si="10"/>
        <v>4221.5</v>
      </c>
      <c r="AY21" s="142">
        <f t="shared" si="10"/>
        <v>3990.3999999999996</v>
      </c>
      <c r="AZ21" s="142">
        <f t="shared" si="10"/>
        <v>3941.2</v>
      </c>
      <c r="BA21" s="142">
        <f t="shared" si="10"/>
        <v>4129</v>
      </c>
      <c r="BB21" s="142">
        <f t="shared" si="10"/>
        <v>4214.5999999999995</v>
      </c>
      <c r="BC21" s="142">
        <f t="shared" si="10"/>
        <v>4379.8</v>
      </c>
      <c r="BD21" s="142">
        <f t="shared" si="10"/>
        <v>49410.3</v>
      </c>
      <c r="BE21" s="142">
        <f t="shared" si="10"/>
        <v>4598.1000000000004</v>
      </c>
      <c r="BF21" s="142">
        <f t="shared" si="10"/>
        <v>4041.6</v>
      </c>
      <c r="BG21" s="142">
        <f t="shared" si="10"/>
        <v>4709</v>
      </c>
      <c r="BH21" s="142">
        <f t="shared" si="10"/>
        <v>4426.3999999999996</v>
      </c>
      <c r="BI21" s="142">
        <f t="shared" si="10"/>
        <v>4802.8</v>
      </c>
      <c r="BJ21" s="142">
        <f t="shared" si="10"/>
        <v>4978.5</v>
      </c>
      <c r="BK21" s="142">
        <f t="shared" si="10"/>
        <v>4689.8999999999996</v>
      </c>
      <c r="BL21" s="142">
        <f t="shared" si="10"/>
        <v>4764.8999999999996</v>
      </c>
      <c r="BM21" s="142">
        <f t="shared" si="10"/>
        <v>4463.3999999999996</v>
      </c>
      <c r="BN21" s="142">
        <f t="shared" si="10"/>
        <v>4741.3999999999996</v>
      </c>
      <c r="BO21" s="142">
        <f t="shared" si="10"/>
        <v>5060</v>
      </c>
      <c r="BP21" s="142">
        <f t="shared" si="10"/>
        <v>4848.7</v>
      </c>
      <c r="BQ21" s="142">
        <f t="shared" ref="BQ21:BR21" si="11">+BQ22+BQ27</f>
        <v>56124.700000000004</v>
      </c>
      <c r="BR21" s="142">
        <f t="shared" si="11"/>
        <v>5151.5</v>
      </c>
      <c r="BS21" s="142">
        <f t="shared" ref="BS21:CC21" si="12">+BS22+BS27</f>
        <v>4542.2</v>
      </c>
      <c r="BT21" s="142">
        <f t="shared" si="12"/>
        <v>5120.3</v>
      </c>
      <c r="BU21" s="142">
        <f t="shared" si="12"/>
        <v>4941.6000000000004</v>
      </c>
      <c r="BV21" s="142">
        <f t="shared" si="12"/>
        <v>5651.9</v>
      </c>
      <c r="BW21" s="142">
        <f t="shared" si="12"/>
        <v>5485.2000000000007</v>
      </c>
      <c r="BX21" s="142">
        <f t="shared" si="12"/>
        <v>5224.8</v>
      </c>
      <c r="BY21" s="142">
        <f t="shared" si="12"/>
        <v>5681.1</v>
      </c>
      <c r="BZ21" s="142">
        <f t="shared" si="12"/>
        <v>5572.9</v>
      </c>
      <c r="CA21" s="142">
        <f t="shared" si="12"/>
        <v>5963.3</v>
      </c>
      <c r="CB21" s="142">
        <f t="shared" si="12"/>
        <v>5808.6</v>
      </c>
      <c r="CC21" s="142">
        <f t="shared" si="12"/>
        <v>6121.4</v>
      </c>
      <c r="CD21" s="142">
        <f t="shared" ref="CD21" si="13">+CD22+CD27</f>
        <v>65264.799999999996</v>
      </c>
    </row>
    <row r="22" spans="2:82">
      <c r="B22" s="27" t="s">
        <v>184</v>
      </c>
      <c r="C22" s="58" t="s">
        <v>185</v>
      </c>
      <c r="D22" s="58" t="s">
        <v>16</v>
      </c>
      <c r="E22" s="142">
        <f t="shared" ref="E22:BP22" si="14">+E23</f>
        <v>2427.8000000000002</v>
      </c>
      <c r="F22" s="142">
        <f t="shared" si="14"/>
        <v>2044.1840386899999</v>
      </c>
      <c r="G22" s="142">
        <f t="shared" si="14"/>
        <v>2143.6</v>
      </c>
      <c r="H22" s="142">
        <f t="shared" si="14"/>
        <v>2184.6</v>
      </c>
      <c r="I22" s="142">
        <f t="shared" si="14"/>
        <v>1894.3</v>
      </c>
      <c r="J22" s="142">
        <f t="shared" si="14"/>
        <v>1304.9000000000001</v>
      </c>
      <c r="K22" s="142">
        <f t="shared" si="14"/>
        <v>1491.8496956199999</v>
      </c>
      <c r="L22" s="142">
        <f t="shared" si="14"/>
        <v>1648.53058007</v>
      </c>
      <c r="M22" s="142">
        <f t="shared" si="14"/>
        <v>1541.7933587800001</v>
      </c>
      <c r="N22" s="142">
        <f t="shared" si="14"/>
        <v>1617.9</v>
      </c>
      <c r="O22" s="142">
        <f t="shared" si="14"/>
        <v>1712.6</v>
      </c>
      <c r="P22" s="142">
        <f t="shared" si="14"/>
        <v>1892.4999999999998</v>
      </c>
      <c r="Q22" s="142">
        <f t="shared" si="14"/>
        <v>21904.557673160001</v>
      </c>
      <c r="R22" s="142">
        <f t="shared" si="14"/>
        <v>1844.1</v>
      </c>
      <c r="S22" s="142">
        <f t="shared" si="14"/>
        <v>1933.9</v>
      </c>
      <c r="T22" s="142">
        <f t="shared" si="14"/>
        <v>1946.6</v>
      </c>
      <c r="U22" s="142">
        <f t="shared" si="14"/>
        <v>1927.1</v>
      </c>
      <c r="V22" s="142">
        <f t="shared" si="14"/>
        <v>2082.6999999999998</v>
      </c>
      <c r="W22" s="142">
        <f t="shared" si="14"/>
        <v>2047.8</v>
      </c>
      <c r="X22" s="142">
        <f t="shared" si="14"/>
        <v>2070.4</v>
      </c>
      <c r="Y22" s="142">
        <f t="shared" si="14"/>
        <v>1910.3</v>
      </c>
      <c r="Z22" s="142">
        <f t="shared" si="14"/>
        <v>1860.3</v>
      </c>
      <c r="AA22" s="142">
        <f t="shared" si="14"/>
        <v>2106.6</v>
      </c>
      <c r="AB22" s="142">
        <f t="shared" si="14"/>
        <v>2044</v>
      </c>
      <c r="AC22" s="142">
        <f t="shared" si="14"/>
        <v>2341.6999999999998</v>
      </c>
      <c r="AD22" s="142">
        <f t="shared" si="14"/>
        <v>24115.5</v>
      </c>
      <c r="AE22" s="142">
        <f t="shared" si="14"/>
        <v>2032.2</v>
      </c>
      <c r="AF22" s="142">
        <f t="shared" si="14"/>
        <v>2147.3000000000002</v>
      </c>
      <c r="AG22" s="142">
        <f t="shared" si="14"/>
        <v>2233</v>
      </c>
      <c r="AH22" s="142">
        <f t="shared" si="14"/>
        <v>1990.9</v>
      </c>
      <c r="AI22" s="142">
        <f t="shared" si="14"/>
        <v>1769.7</v>
      </c>
      <c r="AJ22" s="142">
        <f t="shared" si="14"/>
        <v>1857.3</v>
      </c>
      <c r="AK22" s="142">
        <f t="shared" si="14"/>
        <v>1987.2</v>
      </c>
      <c r="AL22" s="142">
        <f t="shared" si="14"/>
        <v>2015.7</v>
      </c>
      <c r="AM22" s="142">
        <f t="shared" si="14"/>
        <v>2100.4</v>
      </c>
      <c r="AN22" s="142">
        <f t="shared" si="14"/>
        <v>2315.6999999999998</v>
      </c>
      <c r="AO22" s="142">
        <f t="shared" si="14"/>
        <v>2267.9</v>
      </c>
      <c r="AP22" s="142">
        <f t="shared" si="14"/>
        <v>2272.9</v>
      </c>
      <c r="AQ22" s="142">
        <f t="shared" si="14"/>
        <v>24990.2</v>
      </c>
      <c r="AR22" s="142">
        <f t="shared" si="14"/>
        <v>2691.6</v>
      </c>
      <c r="AS22" s="142">
        <f t="shared" si="14"/>
        <v>2728.9</v>
      </c>
      <c r="AT22" s="142">
        <f t="shared" si="14"/>
        <v>2692</v>
      </c>
      <c r="AU22" s="142">
        <f t="shared" si="14"/>
        <v>2772.6</v>
      </c>
      <c r="AV22" s="142">
        <f t="shared" si="14"/>
        <v>2741.1</v>
      </c>
      <c r="AW22" s="142">
        <f t="shared" si="14"/>
        <v>2738.5</v>
      </c>
      <c r="AX22" s="142">
        <f t="shared" si="14"/>
        <v>2849.6</v>
      </c>
      <c r="AY22" s="142">
        <f t="shared" si="14"/>
        <v>2637.7</v>
      </c>
      <c r="AZ22" s="142">
        <f t="shared" si="14"/>
        <v>2668.1</v>
      </c>
      <c r="BA22" s="142">
        <f t="shared" si="14"/>
        <v>2850.9</v>
      </c>
      <c r="BB22" s="142">
        <f t="shared" si="14"/>
        <v>2800.8999999999996</v>
      </c>
      <c r="BC22" s="142">
        <f t="shared" si="14"/>
        <v>2826.1</v>
      </c>
      <c r="BD22" s="142">
        <f t="shared" si="14"/>
        <v>32998</v>
      </c>
      <c r="BE22" s="142">
        <f t="shared" si="14"/>
        <v>3092.6</v>
      </c>
      <c r="BF22" s="142">
        <f t="shared" si="14"/>
        <v>2741.1</v>
      </c>
      <c r="BG22" s="142">
        <f t="shared" si="14"/>
        <v>3095.4</v>
      </c>
      <c r="BH22" s="142">
        <f t="shared" si="14"/>
        <v>2955.9</v>
      </c>
      <c r="BI22" s="142">
        <f t="shared" si="14"/>
        <v>3181.5</v>
      </c>
      <c r="BJ22" s="142">
        <f t="shared" si="14"/>
        <v>3465.6</v>
      </c>
      <c r="BK22" s="142">
        <f t="shared" si="14"/>
        <v>3265.1</v>
      </c>
      <c r="BL22" s="142">
        <f t="shared" si="14"/>
        <v>3224.5</v>
      </c>
      <c r="BM22" s="142">
        <f t="shared" si="14"/>
        <v>3069.9</v>
      </c>
      <c r="BN22" s="142">
        <f t="shared" si="14"/>
        <v>3287.6</v>
      </c>
      <c r="BO22" s="142">
        <f t="shared" si="14"/>
        <v>3499.9</v>
      </c>
      <c r="BP22" s="142">
        <f t="shared" si="14"/>
        <v>3201.7</v>
      </c>
      <c r="BQ22" s="142">
        <f t="shared" ref="BQ22:CC22" si="15">+BQ23</f>
        <v>38080.800000000003</v>
      </c>
      <c r="BR22" s="142">
        <f t="shared" si="15"/>
        <v>3493.1</v>
      </c>
      <c r="BS22" s="142">
        <f t="shared" si="15"/>
        <v>3169.5</v>
      </c>
      <c r="BT22" s="142">
        <f t="shared" si="15"/>
        <v>3520.8</v>
      </c>
      <c r="BU22" s="142">
        <f t="shared" si="15"/>
        <v>3373.6</v>
      </c>
      <c r="BV22" s="142">
        <f t="shared" si="15"/>
        <v>3787.6</v>
      </c>
      <c r="BW22" s="142">
        <f t="shared" si="15"/>
        <v>3909.8</v>
      </c>
      <c r="BX22" s="142">
        <f t="shared" si="15"/>
        <v>3673.3</v>
      </c>
      <c r="BY22" s="142">
        <f t="shared" si="15"/>
        <v>3920.1</v>
      </c>
      <c r="BZ22" s="142">
        <f t="shared" si="15"/>
        <v>4054.6</v>
      </c>
      <c r="CA22" s="142">
        <f t="shared" si="15"/>
        <v>4083.3</v>
      </c>
      <c r="CB22" s="142">
        <f t="shared" si="15"/>
        <v>4098.6000000000004</v>
      </c>
      <c r="CC22" s="142">
        <f t="shared" si="15"/>
        <v>4339.8999999999996</v>
      </c>
      <c r="CD22" s="142">
        <f t="shared" ref="CD22" si="16">+CD23</f>
        <v>45424.2</v>
      </c>
    </row>
    <row r="23" spans="2:82">
      <c r="B23" s="27" t="s">
        <v>186</v>
      </c>
      <c r="C23" s="59" t="s">
        <v>187</v>
      </c>
      <c r="D23" s="59" t="s">
        <v>16</v>
      </c>
      <c r="E23" s="141">
        <v>2427.8000000000002</v>
      </c>
      <c r="F23" s="141">
        <v>2044.1840386899999</v>
      </c>
      <c r="G23" s="141">
        <v>2143.6</v>
      </c>
      <c r="H23" s="141">
        <v>2184.6</v>
      </c>
      <c r="I23" s="141">
        <v>1894.3</v>
      </c>
      <c r="J23" s="141">
        <v>1304.9000000000001</v>
      </c>
      <c r="K23" s="141">
        <v>1491.8496956199999</v>
      </c>
      <c r="L23" s="141">
        <v>1648.53058007</v>
      </c>
      <c r="M23" s="141">
        <v>1541.7933587800001</v>
      </c>
      <c r="N23" s="141">
        <v>1617.9</v>
      </c>
      <c r="O23" s="141">
        <v>1712.6</v>
      </c>
      <c r="P23" s="141">
        <v>1892.4999999999998</v>
      </c>
      <c r="Q23" s="141">
        <v>21904.557673160001</v>
      </c>
      <c r="R23" s="141">
        <v>1844.1</v>
      </c>
      <c r="S23" s="141">
        <v>1933.9</v>
      </c>
      <c r="T23" s="141">
        <v>1946.6</v>
      </c>
      <c r="U23" s="141">
        <v>1927.1</v>
      </c>
      <c r="V23" s="141">
        <v>2082.6999999999998</v>
      </c>
      <c r="W23" s="141">
        <v>2047.8</v>
      </c>
      <c r="X23" s="141">
        <v>2070.4</v>
      </c>
      <c r="Y23" s="141">
        <v>1910.3</v>
      </c>
      <c r="Z23" s="141">
        <v>1860.3</v>
      </c>
      <c r="AA23" s="141">
        <v>2106.6</v>
      </c>
      <c r="AB23" s="141">
        <v>2044</v>
      </c>
      <c r="AC23" s="141">
        <v>2341.6999999999998</v>
      </c>
      <c r="AD23" s="141">
        <v>24115.5</v>
      </c>
      <c r="AE23" s="141">
        <v>2032.2</v>
      </c>
      <c r="AF23" s="141">
        <v>2147.3000000000002</v>
      </c>
      <c r="AG23" s="141">
        <v>2233</v>
      </c>
      <c r="AH23" s="141">
        <v>1990.9</v>
      </c>
      <c r="AI23" s="141">
        <v>1769.7</v>
      </c>
      <c r="AJ23" s="141">
        <v>1857.3</v>
      </c>
      <c r="AK23" s="141">
        <v>1987.2</v>
      </c>
      <c r="AL23" s="141">
        <v>2015.7</v>
      </c>
      <c r="AM23" s="141">
        <v>2100.4</v>
      </c>
      <c r="AN23" s="141">
        <v>2315.6999999999998</v>
      </c>
      <c r="AO23" s="141">
        <v>2267.9</v>
      </c>
      <c r="AP23" s="141">
        <v>2272.9</v>
      </c>
      <c r="AQ23" s="141">
        <v>24990.2</v>
      </c>
      <c r="AR23" s="141">
        <v>2691.6</v>
      </c>
      <c r="AS23" s="141">
        <v>2728.9</v>
      </c>
      <c r="AT23" s="141">
        <v>2692</v>
      </c>
      <c r="AU23" s="141">
        <v>2772.6</v>
      </c>
      <c r="AV23" s="141">
        <v>2741.1</v>
      </c>
      <c r="AW23" s="141">
        <v>2738.5</v>
      </c>
      <c r="AX23" s="141">
        <v>2849.6</v>
      </c>
      <c r="AY23" s="141">
        <v>2637.7</v>
      </c>
      <c r="AZ23" s="141">
        <v>2668.1</v>
      </c>
      <c r="BA23" s="141">
        <v>2850.9</v>
      </c>
      <c r="BB23" s="141">
        <v>2800.8999999999996</v>
      </c>
      <c r="BC23" s="141">
        <v>2826.1</v>
      </c>
      <c r="BD23" s="141">
        <v>32998</v>
      </c>
      <c r="BE23" s="141">
        <v>3092.6</v>
      </c>
      <c r="BF23" s="141">
        <v>2741.1</v>
      </c>
      <c r="BG23" s="141">
        <v>3095.4</v>
      </c>
      <c r="BH23" s="141">
        <v>2955.9</v>
      </c>
      <c r="BI23" s="141">
        <v>3181.5</v>
      </c>
      <c r="BJ23" s="141">
        <v>3465.6</v>
      </c>
      <c r="BK23" s="141">
        <v>3265.1</v>
      </c>
      <c r="BL23" s="141">
        <v>3224.5</v>
      </c>
      <c r="BM23" s="141">
        <v>3069.9</v>
      </c>
      <c r="BN23" s="141">
        <v>3287.6</v>
      </c>
      <c r="BO23" s="141">
        <v>3499.9</v>
      </c>
      <c r="BP23" s="141">
        <v>3201.7</v>
      </c>
      <c r="BQ23" s="141">
        <v>38080.800000000003</v>
      </c>
      <c r="BR23" s="141">
        <v>3493.1</v>
      </c>
      <c r="BS23" s="141">
        <v>3169.5</v>
      </c>
      <c r="BT23" s="141">
        <v>3520.8</v>
      </c>
      <c r="BU23" s="141">
        <v>3373.6</v>
      </c>
      <c r="BV23" s="141">
        <v>3787.6</v>
      </c>
      <c r="BW23" s="141">
        <v>3909.8</v>
      </c>
      <c r="BX23" s="141">
        <v>3673.3</v>
      </c>
      <c r="BY23" s="141">
        <v>3920.1</v>
      </c>
      <c r="BZ23" s="141">
        <v>4054.6</v>
      </c>
      <c r="CA23" s="141">
        <v>4083.3</v>
      </c>
      <c r="CB23" s="141">
        <v>4098.6000000000004</v>
      </c>
      <c r="CC23" s="141">
        <v>4339.8999999999996</v>
      </c>
      <c r="CD23" s="141">
        <v>45424.2</v>
      </c>
    </row>
    <row r="24" spans="2:82" ht="15" customHeight="1">
      <c r="B24" s="27" t="s">
        <v>188</v>
      </c>
      <c r="C24" s="59" t="s">
        <v>189</v>
      </c>
      <c r="D24" s="59" t="s">
        <v>16</v>
      </c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  <c r="AU24" s="149"/>
      <c r="AV24" s="149"/>
      <c r="AW24" s="149"/>
      <c r="AX24" s="149"/>
      <c r="AY24" s="149"/>
      <c r="AZ24" s="149"/>
      <c r="BA24" s="149"/>
      <c r="BB24" s="149"/>
      <c r="BC24" s="149"/>
      <c r="BD24" s="149"/>
      <c r="BE24" s="149"/>
      <c r="BF24" s="149"/>
      <c r="BG24" s="149"/>
      <c r="BH24" s="149"/>
      <c r="BI24" s="149"/>
      <c r="BJ24" s="149"/>
      <c r="BK24" s="149"/>
      <c r="BL24" s="149"/>
      <c r="BM24" s="149"/>
      <c r="BN24" s="149"/>
      <c r="BO24" s="149"/>
      <c r="BP24" s="149"/>
      <c r="BQ24" s="149"/>
      <c r="BR24" s="149"/>
      <c r="BS24" s="149"/>
      <c r="BT24" s="149"/>
      <c r="BU24" s="149"/>
      <c r="BV24" s="149"/>
      <c r="BW24" s="149"/>
      <c r="BX24" s="149"/>
      <c r="BY24" s="149"/>
      <c r="BZ24" s="149"/>
      <c r="CA24" s="149"/>
      <c r="CB24" s="149"/>
      <c r="CC24" s="149"/>
      <c r="CD24" s="149"/>
    </row>
    <row r="25" spans="2:82" ht="15" customHeight="1">
      <c r="B25" s="27" t="s">
        <v>190</v>
      </c>
      <c r="C25" s="59" t="s">
        <v>191</v>
      </c>
      <c r="D25" s="59" t="s">
        <v>16</v>
      </c>
      <c r="E25" s="149"/>
      <c r="F25" s="149"/>
      <c r="G25" s="149"/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149"/>
      <c r="AU25" s="149"/>
      <c r="AV25" s="149"/>
      <c r="AW25" s="149"/>
      <c r="AX25" s="149"/>
      <c r="AY25" s="149"/>
      <c r="AZ25" s="149"/>
      <c r="BA25" s="149"/>
      <c r="BB25" s="149"/>
      <c r="BC25" s="149"/>
      <c r="BD25" s="149"/>
      <c r="BE25" s="149"/>
      <c r="BF25" s="149"/>
      <c r="BG25" s="149"/>
      <c r="BH25" s="149"/>
      <c r="BI25" s="149"/>
      <c r="BJ25" s="149"/>
      <c r="BK25" s="149"/>
      <c r="BL25" s="149"/>
      <c r="BM25" s="149"/>
      <c r="BN25" s="149"/>
      <c r="BO25" s="149"/>
      <c r="BP25" s="149"/>
      <c r="BQ25" s="149"/>
      <c r="BR25" s="149"/>
      <c r="BS25" s="149"/>
      <c r="BT25" s="149"/>
      <c r="BU25" s="149"/>
      <c r="BV25" s="149"/>
      <c r="BW25" s="149"/>
      <c r="BX25" s="149"/>
      <c r="BY25" s="149"/>
      <c r="BZ25" s="149"/>
      <c r="CA25" s="149"/>
      <c r="CB25" s="149"/>
      <c r="CC25" s="149"/>
      <c r="CD25" s="149"/>
    </row>
    <row r="26" spans="2:82" ht="15" customHeight="1">
      <c r="B26" s="27" t="s">
        <v>192</v>
      </c>
      <c r="C26" s="59" t="s">
        <v>193</v>
      </c>
      <c r="D26" s="59" t="s">
        <v>16</v>
      </c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  <c r="AO26" s="149"/>
      <c r="AP26" s="149"/>
      <c r="AQ26" s="149"/>
      <c r="AR26" s="149"/>
      <c r="AS26" s="149"/>
      <c r="AT26" s="149"/>
      <c r="AU26" s="149"/>
      <c r="AV26" s="149"/>
      <c r="AW26" s="149"/>
      <c r="AX26" s="149"/>
      <c r="AY26" s="149"/>
      <c r="AZ26" s="149"/>
      <c r="BA26" s="149"/>
      <c r="BB26" s="149"/>
      <c r="BC26" s="149"/>
      <c r="BD26" s="149"/>
      <c r="BE26" s="149"/>
      <c r="BF26" s="149"/>
      <c r="BG26" s="149"/>
      <c r="BH26" s="149"/>
      <c r="BI26" s="149"/>
      <c r="BJ26" s="149"/>
      <c r="BK26" s="149"/>
      <c r="BL26" s="149"/>
      <c r="BM26" s="149"/>
      <c r="BN26" s="149"/>
      <c r="BO26" s="149"/>
      <c r="BP26" s="149"/>
      <c r="BQ26" s="149"/>
      <c r="BR26" s="149"/>
      <c r="BS26" s="149"/>
      <c r="BT26" s="149"/>
      <c r="BU26" s="149"/>
      <c r="BV26" s="149"/>
      <c r="BW26" s="149"/>
      <c r="BX26" s="149"/>
      <c r="BY26" s="149"/>
      <c r="BZ26" s="149"/>
      <c r="CA26" s="149"/>
      <c r="CB26" s="149"/>
      <c r="CC26" s="149"/>
      <c r="CD26" s="149"/>
    </row>
    <row r="27" spans="2:82">
      <c r="B27" s="27" t="s">
        <v>194</v>
      </c>
      <c r="C27" s="58" t="s">
        <v>195</v>
      </c>
      <c r="D27" s="58" t="s">
        <v>16</v>
      </c>
      <c r="E27" s="141">
        <v>991.4</v>
      </c>
      <c r="F27" s="141">
        <v>850.58784444999981</v>
      </c>
      <c r="G27" s="141">
        <v>1108</v>
      </c>
      <c r="H27" s="141">
        <v>1088.0999999999999</v>
      </c>
      <c r="I27" s="141">
        <v>961.8</v>
      </c>
      <c r="J27" s="141">
        <v>698</v>
      </c>
      <c r="K27" s="141">
        <v>771.36249206999992</v>
      </c>
      <c r="L27" s="141">
        <v>919.55530389000012</v>
      </c>
      <c r="M27" s="141">
        <v>736.50575477999996</v>
      </c>
      <c r="N27" s="141">
        <v>768</v>
      </c>
      <c r="O27" s="141">
        <v>909.1</v>
      </c>
      <c r="P27" s="141">
        <v>1039.2</v>
      </c>
      <c r="Q27" s="141">
        <v>10841.611395190001</v>
      </c>
      <c r="R27" s="141">
        <v>955.5</v>
      </c>
      <c r="S27" s="141">
        <v>883.1</v>
      </c>
      <c r="T27" s="141">
        <v>997.1</v>
      </c>
      <c r="U27" s="141">
        <v>1149.7</v>
      </c>
      <c r="V27" s="141">
        <v>1248.9000000000001</v>
      </c>
      <c r="W27" s="141">
        <v>1137.3</v>
      </c>
      <c r="X27" s="141">
        <v>1212.9000000000001</v>
      </c>
      <c r="Y27" s="141">
        <v>1202.8</v>
      </c>
      <c r="Z27" s="141">
        <v>1019.4</v>
      </c>
      <c r="AA27" s="141">
        <v>1158.7</v>
      </c>
      <c r="AB27" s="141">
        <v>1193.8</v>
      </c>
      <c r="AC27" s="141">
        <v>1337</v>
      </c>
      <c r="AD27" s="141">
        <v>13496.2</v>
      </c>
      <c r="AE27" s="141">
        <v>1070.7</v>
      </c>
      <c r="AF27" s="141">
        <v>1149.0999999999999</v>
      </c>
      <c r="AG27" s="141">
        <v>1155.0999999999999</v>
      </c>
      <c r="AH27" s="141">
        <v>1051.7</v>
      </c>
      <c r="AI27" s="141">
        <v>1133.5999999999999</v>
      </c>
      <c r="AJ27" s="141">
        <v>1015.9</v>
      </c>
      <c r="AK27" s="141">
        <v>988.8</v>
      </c>
      <c r="AL27" s="141">
        <v>1097.8</v>
      </c>
      <c r="AM27" s="141">
        <v>1221.3</v>
      </c>
      <c r="AN27" s="141">
        <v>1224.5</v>
      </c>
      <c r="AO27" s="141">
        <v>1422.9</v>
      </c>
      <c r="AP27" s="141">
        <v>1514.1</v>
      </c>
      <c r="AQ27" s="141">
        <v>14045.5</v>
      </c>
      <c r="AR27" s="141">
        <v>1266.2</v>
      </c>
      <c r="AS27" s="141">
        <v>1207.5</v>
      </c>
      <c r="AT27" s="141">
        <v>1466.3</v>
      </c>
      <c r="AU27" s="141">
        <v>1434.5</v>
      </c>
      <c r="AV27" s="141">
        <v>1449.3</v>
      </c>
      <c r="AW27" s="141">
        <v>1345.3</v>
      </c>
      <c r="AX27" s="141">
        <v>1371.9</v>
      </c>
      <c r="AY27" s="141">
        <v>1352.7</v>
      </c>
      <c r="AZ27" s="141">
        <v>1273.0999999999999</v>
      </c>
      <c r="BA27" s="141">
        <v>1278.0999999999999</v>
      </c>
      <c r="BB27" s="141">
        <v>1413.7</v>
      </c>
      <c r="BC27" s="141">
        <v>1553.7</v>
      </c>
      <c r="BD27" s="141">
        <v>16412.3</v>
      </c>
      <c r="BE27" s="141">
        <v>1505.5</v>
      </c>
      <c r="BF27" s="141">
        <v>1300.5</v>
      </c>
      <c r="BG27" s="141">
        <v>1613.6</v>
      </c>
      <c r="BH27" s="141">
        <v>1470.5</v>
      </c>
      <c r="BI27" s="141">
        <v>1621.3</v>
      </c>
      <c r="BJ27" s="141">
        <v>1512.9</v>
      </c>
      <c r="BK27" s="141">
        <v>1424.8</v>
      </c>
      <c r="BL27" s="141">
        <v>1540.4</v>
      </c>
      <c r="BM27" s="141">
        <v>1393.5</v>
      </c>
      <c r="BN27" s="141">
        <v>1453.8</v>
      </c>
      <c r="BO27" s="141">
        <v>1560.1</v>
      </c>
      <c r="BP27" s="141">
        <v>1647</v>
      </c>
      <c r="BQ27" s="141">
        <v>18043.900000000001</v>
      </c>
      <c r="BR27" s="141">
        <v>1658.4</v>
      </c>
      <c r="BS27" s="141">
        <v>1372.7</v>
      </c>
      <c r="BT27" s="141">
        <v>1599.5</v>
      </c>
      <c r="BU27" s="141">
        <v>1568</v>
      </c>
      <c r="BV27" s="141">
        <v>1864.3</v>
      </c>
      <c r="BW27" s="141">
        <v>1575.4</v>
      </c>
      <c r="BX27" s="141">
        <v>1551.5</v>
      </c>
      <c r="BY27" s="141">
        <v>1761</v>
      </c>
      <c r="BZ27" s="141">
        <v>1518.3</v>
      </c>
      <c r="CA27" s="141">
        <v>1880</v>
      </c>
      <c r="CB27" s="141">
        <v>1710</v>
      </c>
      <c r="CC27" s="141">
        <v>1781.5</v>
      </c>
      <c r="CD27" s="141">
        <v>19840.599999999999</v>
      </c>
    </row>
    <row r="28" spans="2:82" ht="15" customHeight="1">
      <c r="B28" s="27" t="s">
        <v>196</v>
      </c>
      <c r="C28" s="58" t="s">
        <v>197</v>
      </c>
      <c r="D28" s="58" t="s">
        <v>16</v>
      </c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  <c r="AF28" s="149"/>
      <c r="AG28" s="149"/>
      <c r="AH28" s="149"/>
      <c r="AI28" s="149"/>
      <c r="AJ28" s="149"/>
      <c r="AK28" s="149"/>
      <c r="AL28" s="149"/>
      <c r="AM28" s="149"/>
      <c r="AN28" s="149"/>
      <c r="AO28" s="149"/>
      <c r="AP28" s="149"/>
      <c r="AQ28" s="149"/>
      <c r="AR28" s="149"/>
      <c r="AS28" s="149"/>
      <c r="AT28" s="149"/>
      <c r="AU28" s="149"/>
      <c r="AV28" s="149"/>
      <c r="AW28" s="149"/>
      <c r="AX28" s="149"/>
      <c r="AY28" s="149"/>
      <c r="AZ28" s="149"/>
      <c r="BA28" s="149"/>
      <c r="BB28" s="149"/>
      <c r="BC28" s="149"/>
      <c r="BD28" s="149"/>
      <c r="BE28" s="149"/>
      <c r="BF28" s="149"/>
      <c r="BG28" s="149"/>
      <c r="BH28" s="149"/>
      <c r="BI28" s="149"/>
      <c r="BJ28" s="149"/>
      <c r="BK28" s="149"/>
      <c r="BL28" s="149"/>
      <c r="BM28" s="149"/>
      <c r="BN28" s="149"/>
      <c r="BO28" s="149"/>
      <c r="BP28" s="149"/>
      <c r="BQ28" s="149"/>
      <c r="BR28" s="149"/>
      <c r="BS28" s="149"/>
      <c r="BT28" s="149"/>
      <c r="BU28" s="149"/>
      <c r="BV28" s="149"/>
      <c r="BW28" s="149"/>
      <c r="BX28" s="149"/>
      <c r="BY28" s="149"/>
      <c r="BZ28" s="149"/>
      <c r="CA28" s="149"/>
      <c r="CB28" s="149"/>
      <c r="CC28" s="149"/>
      <c r="CD28" s="149"/>
    </row>
    <row r="29" spans="2:82" ht="15" customHeight="1">
      <c r="B29" s="27" t="s">
        <v>198</v>
      </c>
      <c r="C29" s="58" t="s">
        <v>199</v>
      </c>
      <c r="D29" s="58" t="s">
        <v>16</v>
      </c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  <c r="BM29" s="149"/>
      <c r="BN29" s="149"/>
      <c r="BO29" s="149"/>
      <c r="BP29" s="149"/>
      <c r="BQ29" s="149"/>
      <c r="BR29" s="149"/>
      <c r="BS29" s="149"/>
      <c r="BT29" s="149"/>
      <c r="BU29" s="149"/>
      <c r="BV29" s="149"/>
      <c r="BW29" s="149"/>
      <c r="BX29" s="149"/>
      <c r="BY29" s="149"/>
      <c r="BZ29" s="149"/>
      <c r="CA29" s="149"/>
      <c r="CB29" s="149"/>
      <c r="CC29" s="149"/>
      <c r="CD29" s="149"/>
    </row>
    <row r="30" spans="2:82" ht="15" customHeight="1">
      <c r="B30" s="27" t="s">
        <v>200</v>
      </c>
      <c r="C30" s="58" t="s">
        <v>201</v>
      </c>
      <c r="D30" s="58" t="s">
        <v>16</v>
      </c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149"/>
      <c r="AU30" s="149"/>
      <c r="AV30" s="149"/>
      <c r="AW30" s="149"/>
      <c r="AX30" s="149"/>
      <c r="AY30" s="149"/>
      <c r="AZ30" s="149"/>
      <c r="BA30" s="149"/>
      <c r="BB30" s="149"/>
      <c r="BC30" s="149"/>
      <c r="BD30" s="149"/>
      <c r="BE30" s="149"/>
      <c r="BF30" s="149"/>
      <c r="BG30" s="149"/>
      <c r="BH30" s="149"/>
      <c r="BI30" s="149"/>
      <c r="BJ30" s="149"/>
      <c r="BK30" s="149"/>
      <c r="BL30" s="149"/>
      <c r="BM30" s="149"/>
      <c r="BN30" s="149"/>
      <c r="BO30" s="149"/>
      <c r="BP30" s="149"/>
      <c r="BQ30" s="149"/>
      <c r="BR30" s="149"/>
      <c r="BS30" s="149"/>
      <c r="BT30" s="149"/>
      <c r="BU30" s="149"/>
      <c r="BV30" s="149"/>
      <c r="BW30" s="149"/>
      <c r="BX30" s="149"/>
      <c r="BY30" s="149"/>
      <c r="BZ30" s="149"/>
      <c r="CA30" s="149"/>
      <c r="CB30" s="149"/>
      <c r="CC30" s="149"/>
      <c r="CD30" s="149"/>
    </row>
    <row r="31" spans="2:82" ht="15" customHeight="1">
      <c r="B31" s="27" t="s">
        <v>202</v>
      </c>
      <c r="C31" s="59" t="s">
        <v>203</v>
      </c>
      <c r="D31" s="59" t="s">
        <v>16</v>
      </c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</row>
    <row r="32" spans="2:82" ht="15" customHeight="1">
      <c r="B32" s="27" t="s">
        <v>204</v>
      </c>
      <c r="C32" s="59" t="s">
        <v>205</v>
      </c>
      <c r="D32" s="59" t="s">
        <v>16</v>
      </c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</row>
    <row r="33" spans="2:82" ht="15" customHeight="1">
      <c r="B33" s="27" t="s">
        <v>206</v>
      </c>
      <c r="C33" s="58" t="s">
        <v>207</v>
      </c>
      <c r="D33" s="58" t="s">
        <v>16</v>
      </c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</row>
    <row r="34" spans="2:82">
      <c r="B34" s="25" t="s">
        <v>208</v>
      </c>
      <c r="C34" s="57" t="s">
        <v>209</v>
      </c>
      <c r="D34" s="57" t="s">
        <v>16</v>
      </c>
      <c r="E34" s="142">
        <f t="shared" ref="E34:P34" si="17">SUM(E35:E40)</f>
        <v>229.9</v>
      </c>
      <c r="F34" s="142">
        <f t="shared" si="17"/>
        <v>202.5</v>
      </c>
      <c r="G34" s="142">
        <f t="shared" si="17"/>
        <v>199.8</v>
      </c>
      <c r="H34" s="142">
        <f t="shared" si="17"/>
        <v>214</v>
      </c>
      <c r="I34" s="142">
        <f t="shared" si="17"/>
        <v>180</v>
      </c>
      <c r="J34" s="142">
        <f t="shared" si="17"/>
        <v>119.6</v>
      </c>
      <c r="K34" s="142">
        <f t="shared" si="17"/>
        <v>119.18748346000002</v>
      </c>
      <c r="L34" s="142">
        <f t="shared" si="17"/>
        <v>126.18537547</v>
      </c>
      <c r="M34" s="142">
        <f t="shared" si="17"/>
        <v>132.585352</v>
      </c>
      <c r="N34" s="142">
        <f t="shared" si="17"/>
        <v>146.9</v>
      </c>
      <c r="O34" s="142">
        <f t="shared" si="17"/>
        <v>193.79999999999998</v>
      </c>
      <c r="P34" s="142">
        <f t="shared" si="17"/>
        <v>193.90000000000003</v>
      </c>
      <c r="Q34" s="142">
        <f t="shared" ref="Q34:BP34" si="18">SUM(Q35:Q40)</f>
        <v>2058.35821093</v>
      </c>
      <c r="R34" s="142">
        <f t="shared" si="18"/>
        <v>144.39999999999998</v>
      </c>
      <c r="S34" s="142">
        <f t="shared" si="18"/>
        <v>136.99999999999997</v>
      </c>
      <c r="T34" s="142">
        <f t="shared" si="18"/>
        <v>145</v>
      </c>
      <c r="U34" s="142">
        <f t="shared" si="18"/>
        <v>154.5</v>
      </c>
      <c r="V34" s="142">
        <f t="shared" si="18"/>
        <v>166.39999999999998</v>
      </c>
      <c r="W34" s="142">
        <f t="shared" si="18"/>
        <v>167.3</v>
      </c>
      <c r="X34" s="142">
        <f t="shared" si="18"/>
        <v>202.8</v>
      </c>
      <c r="Y34" s="142">
        <f t="shared" si="18"/>
        <v>191.6</v>
      </c>
      <c r="Z34" s="142">
        <f t="shared" si="18"/>
        <v>175.5</v>
      </c>
      <c r="AA34" s="142">
        <f t="shared" si="18"/>
        <v>223.4</v>
      </c>
      <c r="AB34" s="142">
        <f t="shared" si="18"/>
        <v>229.6</v>
      </c>
      <c r="AC34" s="142">
        <f t="shared" si="18"/>
        <v>187.4</v>
      </c>
      <c r="AD34" s="142">
        <f t="shared" si="18"/>
        <v>2124.9</v>
      </c>
      <c r="AE34" s="142">
        <f t="shared" si="18"/>
        <v>193.2</v>
      </c>
      <c r="AF34" s="142">
        <f t="shared" si="18"/>
        <v>206.4</v>
      </c>
      <c r="AG34" s="142">
        <f t="shared" si="18"/>
        <v>192.10000000000002</v>
      </c>
      <c r="AH34" s="142">
        <f t="shared" si="18"/>
        <v>171</v>
      </c>
      <c r="AI34" s="142">
        <f t="shared" si="18"/>
        <v>137.1</v>
      </c>
      <c r="AJ34" s="142">
        <f t="shared" si="18"/>
        <v>179.29999999999998</v>
      </c>
      <c r="AK34" s="142">
        <f t="shared" si="18"/>
        <v>180.6</v>
      </c>
      <c r="AL34" s="142">
        <f t="shared" si="18"/>
        <v>181.1</v>
      </c>
      <c r="AM34" s="142">
        <f t="shared" si="18"/>
        <v>195.8</v>
      </c>
      <c r="AN34" s="142">
        <f t="shared" si="18"/>
        <v>247.1</v>
      </c>
      <c r="AO34" s="142">
        <f t="shared" si="18"/>
        <v>232.4</v>
      </c>
      <c r="AP34" s="142">
        <f t="shared" si="18"/>
        <v>223.6</v>
      </c>
      <c r="AQ34" s="142">
        <f t="shared" si="18"/>
        <v>2339.6999999999998</v>
      </c>
      <c r="AR34" s="142">
        <f t="shared" si="18"/>
        <v>208.5</v>
      </c>
      <c r="AS34" s="142">
        <f t="shared" si="18"/>
        <v>208.2</v>
      </c>
      <c r="AT34" s="142">
        <f t="shared" si="18"/>
        <v>287.3</v>
      </c>
      <c r="AU34" s="142">
        <f t="shared" si="18"/>
        <v>281.7</v>
      </c>
      <c r="AV34" s="142">
        <f t="shared" si="18"/>
        <v>266.60000000000002</v>
      </c>
      <c r="AW34" s="142">
        <f t="shared" si="18"/>
        <v>277.8</v>
      </c>
      <c r="AX34" s="142">
        <f t="shared" si="18"/>
        <v>297.40000000000003</v>
      </c>
      <c r="AY34" s="142">
        <f t="shared" si="18"/>
        <v>255</v>
      </c>
      <c r="AZ34" s="142">
        <f t="shared" si="18"/>
        <v>283.39999999999998</v>
      </c>
      <c r="BA34" s="142">
        <f t="shared" si="18"/>
        <v>336.20000000000005</v>
      </c>
      <c r="BB34" s="142">
        <f t="shared" si="18"/>
        <v>308.59999999999997</v>
      </c>
      <c r="BC34" s="142">
        <f t="shared" si="18"/>
        <v>298.7</v>
      </c>
      <c r="BD34" s="142">
        <f t="shared" si="18"/>
        <v>3309.3999999999996</v>
      </c>
      <c r="BE34" s="142">
        <f t="shared" si="18"/>
        <v>306.7</v>
      </c>
      <c r="BF34" s="142">
        <f t="shared" si="18"/>
        <v>258.10000000000002</v>
      </c>
      <c r="BG34" s="142">
        <f t="shared" si="18"/>
        <v>348.9</v>
      </c>
      <c r="BH34" s="142">
        <f t="shared" si="18"/>
        <v>259.89999999999998</v>
      </c>
      <c r="BI34" s="142">
        <f t="shared" si="18"/>
        <v>284.2</v>
      </c>
      <c r="BJ34" s="142">
        <f t="shared" si="18"/>
        <v>338.79999999999995</v>
      </c>
      <c r="BK34" s="142">
        <f t="shared" si="18"/>
        <v>310.7</v>
      </c>
      <c r="BL34" s="142">
        <f t="shared" si="18"/>
        <v>388.8</v>
      </c>
      <c r="BM34" s="142">
        <f t="shared" si="18"/>
        <v>355.9</v>
      </c>
      <c r="BN34" s="142">
        <f t="shared" si="18"/>
        <v>362.59999999999997</v>
      </c>
      <c r="BO34" s="142">
        <f t="shared" si="18"/>
        <v>370.2</v>
      </c>
      <c r="BP34" s="142">
        <f t="shared" si="18"/>
        <v>365.70000000000005</v>
      </c>
      <c r="BQ34" s="142">
        <f t="shared" ref="BQ34:BR34" si="19">SUM(BQ35:BQ40)</f>
        <v>3950.5</v>
      </c>
      <c r="BR34" s="142">
        <f t="shared" si="19"/>
        <v>305</v>
      </c>
      <c r="BS34" s="142">
        <f t="shared" ref="BS34:CC34" si="20">SUM(BS35:BS40)</f>
        <v>286.8</v>
      </c>
      <c r="BT34" s="142">
        <f t="shared" si="20"/>
        <v>311.2</v>
      </c>
      <c r="BU34" s="142">
        <f t="shared" si="20"/>
        <v>292.7</v>
      </c>
      <c r="BV34" s="142">
        <f t="shared" si="20"/>
        <v>341.59999999999997</v>
      </c>
      <c r="BW34" s="142">
        <f t="shared" si="20"/>
        <v>364.2</v>
      </c>
      <c r="BX34" s="142">
        <f t="shared" si="20"/>
        <v>353.1</v>
      </c>
      <c r="BY34" s="142">
        <f t="shared" si="20"/>
        <v>408.90000000000003</v>
      </c>
      <c r="BZ34" s="142">
        <f t="shared" si="20"/>
        <v>563.1</v>
      </c>
      <c r="CA34" s="142">
        <f t="shared" si="20"/>
        <v>537.9</v>
      </c>
      <c r="CB34" s="142">
        <f t="shared" si="20"/>
        <v>457.5</v>
      </c>
      <c r="CC34" s="142">
        <f t="shared" si="20"/>
        <v>545.4</v>
      </c>
      <c r="CD34" s="142">
        <f t="shared" ref="CD34" si="21">SUM(CD35:CD40)</f>
        <v>4767.3999999999996</v>
      </c>
    </row>
    <row r="35" spans="2:82">
      <c r="B35" s="27" t="s">
        <v>210</v>
      </c>
      <c r="C35" s="58" t="s">
        <v>211</v>
      </c>
      <c r="D35" s="58" t="s">
        <v>16</v>
      </c>
      <c r="E35" s="141">
        <v>212.9</v>
      </c>
      <c r="F35" s="141">
        <v>196.3</v>
      </c>
      <c r="G35" s="141">
        <v>199</v>
      </c>
      <c r="H35" s="141">
        <v>209</v>
      </c>
      <c r="I35" s="141">
        <v>173.3</v>
      </c>
      <c r="J35" s="141">
        <v>114.6</v>
      </c>
      <c r="K35" s="141">
        <v>119.18748346000002</v>
      </c>
      <c r="L35" s="141">
        <v>126.18350244</v>
      </c>
      <c r="M35" s="141">
        <v>121.585352</v>
      </c>
      <c r="N35" s="141">
        <v>136.9</v>
      </c>
      <c r="O35" s="141">
        <v>189.2</v>
      </c>
      <c r="P35" s="141">
        <v>172.70000000000002</v>
      </c>
      <c r="Q35" s="141">
        <v>1970.8563379</v>
      </c>
      <c r="R35" s="141">
        <v>138.69999999999999</v>
      </c>
      <c r="S35" s="141">
        <v>133.79999999999998</v>
      </c>
      <c r="T35" s="141">
        <v>141</v>
      </c>
      <c r="U35" s="141">
        <v>144.6</v>
      </c>
      <c r="V35" s="141">
        <v>156.19999999999999</v>
      </c>
      <c r="W35" s="141">
        <v>152.80000000000001</v>
      </c>
      <c r="X35" s="141">
        <v>182.5</v>
      </c>
      <c r="Y35" s="141">
        <v>182.2</v>
      </c>
      <c r="Z35" s="141">
        <v>167.2</v>
      </c>
      <c r="AA35" s="141">
        <v>208</v>
      </c>
      <c r="AB35" s="141">
        <v>207.4</v>
      </c>
      <c r="AC35" s="141">
        <v>174.1</v>
      </c>
      <c r="AD35" s="141">
        <v>1988.5</v>
      </c>
      <c r="AE35" s="141">
        <v>186</v>
      </c>
      <c r="AF35" s="141">
        <v>191.6</v>
      </c>
      <c r="AG35" s="141">
        <v>186.3</v>
      </c>
      <c r="AH35" s="141">
        <v>170.4</v>
      </c>
      <c r="AI35" s="141">
        <v>137</v>
      </c>
      <c r="AJ35" s="141">
        <v>151.1</v>
      </c>
      <c r="AK35" s="141">
        <v>180.5</v>
      </c>
      <c r="AL35" s="141">
        <v>181</v>
      </c>
      <c r="AM35" s="141">
        <v>195.5</v>
      </c>
      <c r="AN35" s="141">
        <v>246.6</v>
      </c>
      <c r="AO35" s="141">
        <v>231.5</v>
      </c>
      <c r="AP35" s="141">
        <v>222.7</v>
      </c>
      <c r="AQ35" s="141">
        <v>2280.1999999999998</v>
      </c>
      <c r="AR35" s="141">
        <v>207.2</v>
      </c>
      <c r="AS35" s="141">
        <v>207.6</v>
      </c>
      <c r="AT35" s="141">
        <v>286.8</v>
      </c>
      <c r="AU35" s="141">
        <v>281.3</v>
      </c>
      <c r="AV35" s="141">
        <v>264.3</v>
      </c>
      <c r="AW35" s="141">
        <v>277.10000000000002</v>
      </c>
      <c r="AX35" s="141">
        <v>296.3</v>
      </c>
      <c r="AY35" s="141">
        <v>254.6</v>
      </c>
      <c r="AZ35" s="141">
        <v>283.2</v>
      </c>
      <c r="BA35" s="141">
        <v>331.6</v>
      </c>
      <c r="BB35" s="141">
        <v>308.39999999999998</v>
      </c>
      <c r="BC35" s="141">
        <v>298.3</v>
      </c>
      <c r="BD35" s="141">
        <v>3296.7</v>
      </c>
      <c r="BE35" s="141">
        <v>306.3</v>
      </c>
      <c r="BF35" s="141">
        <v>257.8</v>
      </c>
      <c r="BG35" s="141">
        <v>348.5</v>
      </c>
      <c r="BH35" s="141">
        <v>259.5</v>
      </c>
      <c r="BI35" s="141">
        <v>283.89999999999998</v>
      </c>
      <c r="BJ35" s="141">
        <v>338.4</v>
      </c>
      <c r="BK35" s="141">
        <v>310.3</v>
      </c>
      <c r="BL35" s="141">
        <v>388.2</v>
      </c>
      <c r="BM35" s="141">
        <v>354.9</v>
      </c>
      <c r="BN35" s="141">
        <v>362.2</v>
      </c>
      <c r="BO35" s="141">
        <v>369.8</v>
      </c>
      <c r="BP35" s="141">
        <v>364.6</v>
      </c>
      <c r="BQ35" s="141">
        <v>3944.4</v>
      </c>
      <c r="BR35" s="141">
        <v>304.3</v>
      </c>
      <c r="BS35" s="141">
        <v>286.10000000000002</v>
      </c>
      <c r="BT35" s="141">
        <v>310.2</v>
      </c>
      <c r="BU35" s="141">
        <v>291.8</v>
      </c>
      <c r="BV35" s="141">
        <v>340.7</v>
      </c>
      <c r="BW35" s="141">
        <v>363.4</v>
      </c>
      <c r="BX35" s="141">
        <v>351.6</v>
      </c>
      <c r="BY35" s="141">
        <v>407.3</v>
      </c>
      <c r="BZ35" s="141">
        <v>561.5</v>
      </c>
      <c r="CA35" s="141">
        <v>536.6</v>
      </c>
      <c r="CB35" s="141">
        <v>455.9</v>
      </c>
      <c r="CC35" s="141">
        <v>543.6</v>
      </c>
      <c r="CD35" s="141">
        <v>4753</v>
      </c>
    </row>
    <row r="36" spans="2:82" ht="15" customHeight="1">
      <c r="B36" s="27" t="s">
        <v>212</v>
      </c>
      <c r="C36" s="58" t="s">
        <v>213</v>
      </c>
      <c r="D36" s="58" t="s">
        <v>16</v>
      </c>
      <c r="E36" s="149"/>
      <c r="F36" s="149"/>
      <c r="G36" s="149"/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</row>
    <row r="37" spans="2:82" ht="15" customHeight="1">
      <c r="B37" s="27" t="s">
        <v>214</v>
      </c>
      <c r="C37" s="58" t="s">
        <v>215</v>
      </c>
      <c r="D37" s="58" t="s">
        <v>16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</row>
    <row r="38" spans="2:82" ht="15" customHeight="1">
      <c r="B38" s="27" t="s">
        <v>216</v>
      </c>
      <c r="C38" s="58" t="s">
        <v>217</v>
      </c>
      <c r="D38" s="58" t="s">
        <v>16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</row>
    <row r="39" spans="2:82" ht="15" customHeight="1">
      <c r="B39" s="27" t="s">
        <v>218</v>
      </c>
      <c r="C39" s="58" t="s">
        <v>219</v>
      </c>
      <c r="D39" s="58" t="s">
        <v>16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</row>
    <row r="40" spans="2:82" ht="15" customHeight="1">
      <c r="B40" s="27" t="s">
        <v>220</v>
      </c>
      <c r="C40" s="58" t="s">
        <v>221</v>
      </c>
      <c r="D40" s="58" t="s">
        <v>16</v>
      </c>
      <c r="E40" s="141">
        <v>17</v>
      </c>
      <c r="F40" s="141">
        <v>6.1999999999999993</v>
      </c>
      <c r="G40" s="141">
        <v>0.80000000000000071</v>
      </c>
      <c r="H40" s="141">
        <v>5</v>
      </c>
      <c r="I40" s="141">
        <v>6.7</v>
      </c>
      <c r="J40" s="141">
        <v>5</v>
      </c>
      <c r="K40" s="141">
        <v>0</v>
      </c>
      <c r="L40" s="141">
        <v>1.8730299999999999E-3</v>
      </c>
      <c r="M40" s="141">
        <v>11</v>
      </c>
      <c r="N40" s="141">
        <v>10</v>
      </c>
      <c r="O40" s="141">
        <v>4.5999999999999996</v>
      </c>
      <c r="P40" s="141">
        <v>21.200000000000003</v>
      </c>
      <c r="Q40" s="141">
        <v>87.501873029999999</v>
      </c>
      <c r="R40" s="141">
        <v>5.7</v>
      </c>
      <c r="S40" s="141">
        <v>3.2</v>
      </c>
      <c r="T40" s="141">
        <v>4</v>
      </c>
      <c r="U40" s="141">
        <v>9.9</v>
      </c>
      <c r="V40" s="141">
        <v>10.199999999999999</v>
      </c>
      <c r="W40" s="141">
        <v>14.5</v>
      </c>
      <c r="X40" s="141">
        <v>20.3</v>
      </c>
      <c r="Y40" s="141">
        <v>9.4</v>
      </c>
      <c r="Z40" s="141">
        <v>8.3000000000000007</v>
      </c>
      <c r="AA40" s="141">
        <v>15.4</v>
      </c>
      <c r="AB40" s="141">
        <v>22.2</v>
      </c>
      <c r="AC40" s="141">
        <v>13.3</v>
      </c>
      <c r="AD40" s="141">
        <v>136.4</v>
      </c>
      <c r="AE40" s="141">
        <v>7.2</v>
      </c>
      <c r="AF40" s="141">
        <v>14.8</v>
      </c>
      <c r="AG40" s="141">
        <v>5.8</v>
      </c>
      <c r="AH40" s="141">
        <v>0.6</v>
      </c>
      <c r="AI40" s="141">
        <v>0.1</v>
      </c>
      <c r="AJ40" s="141">
        <v>28.2</v>
      </c>
      <c r="AK40" s="141">
        <v>0.1</v>
      </c>
      <c r="AL40" s="141">
        <v>0.1</v>
      </c>
      <c r="AM40" s="141">
        <v>0.3</v>
      </c>
      <c r="AN40" s="141">
        <v>0.5</v>
      </c>
      <c r="AO40" s="141">
        <v>0.9</v>
      </c>
      <c r="AP40" s="141">
        <v>0.9</v>
      </c>
      <c r="AQ40" s="141">
        <v>59.5</v>
      </c>
      <c r="AR40" s="141">
        <v>1.3</v>
      </c>
      <c r="AS40" s="141">
        <v>0.6</v>
      </c>
      <c r="AT40" s="141">
        <v>0.5</v>
      </c>
      <c r="AU40" s="141">
        <v>0.4</v>
      </c>
      <c r="AV40" s="141">
        <v>2.2999999999999998</v>
      </c>
      <c r="AW40" s="141">
        <v>0.7</v>
      </c>
      <c r="AX40" s="141">
        <v>1.1000000000000001</v>
      </c>
      <c r="AY40" s="141">
        <v>0.4</v>
      </c>
      <c r="AZ40" s="141">
        <v>0.2</v>
      </c>
      <c r="BA40" s="141">
        <v>4.5999999999999996</v>
      </c>
      <c r="BB40" s="141">
        <v>0.2</v>
      </c>
      <c r="BC40" s="141">
        <v>0.4</v>
      </c>
      <c r="BD40" s="141">
        <v>12.7</v>
      </c>
      <c r="BE40" s="141">
        <v>0.4</v>
      </c>
      <c r="BF40" s="141">
        <v>0.3</v>
      </c>
      <c r="BG40" s="141">
        <v>0.4</v>
      </c>
      <c r="BH40" s="141">
        <v>0.4</v>
      </c>
      <c r="BI40" s="141">
        <v>0.3</v>
      </c>
      <c r="BJ40" s="141">
        <v>0.4</v>
      </c>
      <c r="BK40" s="141">
        <v>0.4</v>
      </c>
      <c r="BL40" s="141">
        <v>0.6</v>
      </c>
      <c r="BM40" s="141">
        <v>1</v>
      </c>
      <c r="BN40" s="141">
        <v>0.4</v>
      </c>
      <c r="BO40" s="141">
        <v>0.4</v>
      </c>
      <c r="BP40" s="141">
        <v>1.1000000000000001</v>
      </c>
      <c r="BQ40" s="141">
        <v>6.1</v>
      </c>
      <c r="BR40" s="141">
        <v>0.7</v>
      </c>
      <c r="BS40" s="141">
        <v>0.7</v>
      </c>
      <c r="BT40" s="141">
        <v>1</v>
      </c>
      <c r="BU40" s="141">
        <v>0.9</v>
      </c>
      <c r="BV40" s="141">
        <v>0.9</v>
      </c>
      <c r="BW40" s="141">
        <v>0.8</v>
      </c>
      <c r="BX40" s="141">
        <v>1.5</v>
      </c>
      <c r="BY40" s="141">
        <v>1.6</v>
      </c>
      <c r="BZ40" s="141">
        <v>1.6</v>
      </c>
      <c r="CA40" s="141">
        <v>1.3</v>
      </c>
      <c r="CB40" s="141">
        <v>1.6</v>
      </c>
      <c r="CC40" s="141">
        <v>1.8</v>
      </c>
      <c r="CD40" s="141">
        <v>14.4</v>
      </c>
    </row>
    <row r="41" spans="2:82">
      <c r="B41" s="56" t="s">
        <v>222</v>
      </c>
      <c r="C41" s="60" t="s">
        <v>223</v>
      </c>
      <c r="D41" s="60" t="s">
        <v>16</v>
      </c>
      <c r="E41" s="142">
        <v>43.4</v>
      </c>
      <c r="F41" s="142">
        <v>41.708325419999994</v>
      </c>
      <c r="G41" s="142">
        <v>39.299999999999997</v>
      </c>
      <c r="H41" s="142">
        <v>37.300000000000004</v>
      </c>
      <c r="I41" s="142">
        <v>27.8</v>
      </c>
      <c r="J41" s="142">
        <v>18.3</v>
      </c>
      <c r="K41" s="142">
        <v>0</v>
      </c>
      <c r="L41" s="142">
        <v>0</v>
      </c>
      <c r="M41" s="142">
        <v>107.55360101999999</v>
      </c>
      <c r="N41" s="142">
        <v>36.6</v>
      </c>
      <c r="O41" s="142">
        <v>38.199999999999996</v>
      </c>
      <c r="P41" s="142">
        <v>70.300000000000011</v>
      </c>
      <c r="Q41" s="142">
        <v>460.46192644000001</v>
      </c>
      <c r="R41" s="142">
        <v>42.4</v>
      </c>
      <c r="S41" s="142">
        <v>45.7</v>
      </c>
      <c r="T41" s="142">
        <v>57.099999999999994</v>
      </c>
      <c r="U41" s="142">
        <v>42.099999999999994</v>
      </c>
      <c r="V41" s="142">
        <v>40.300000000000004</v>
      </c>
      <c r="W41" s="142">
        <v>39.799999999999997</v>
      </c>
      <c r="X41" s="142">
        <v>41.4</v>
      </c>
      <c r="Y41" s="142">
        <v>39.599999999999994</v>
      </c>
      <c r="Z41" s="142">
        <v>38.699999999999996</v>
      </c>
      <c r="AA41" s="142">
        <v>42.400000000000006</v>
      </c>
      <c r="AB41" s="142">
        <v>40</v>
      </c>
      <c r="AC41" s="142">
        <v>36.5</v>
      </c>
      <c r="AD41" s="142">
        <v>506</v>
      </c>
      <c r="AE41" s="142">
        <v>52.4</v>
      </c>
      <c r="AF41" s="142">
        <v>50</v>
      </c>
      <c r="AG41" s="142">
        <v>44.500000000000007</v>
      </c>
      <c r="AH41" s="142">
        <v>33.4</v>
      </c>
      <c r="AI41" s="142">
        <v>31.7</v>
      </c>
      <c r="AJ41" s="142">
        <v>31.2</v>
      </c>
      <c r="AK41" s="142">
        <v>36.899999999999991</v>
      </c>
      <c r="AL41" s="142">
        <v>36.699999999999996</v>
      </c>
      <c r="AM41" s="142">
        <v>38.400000000000006</v>
      </c>
      <c r="AN41" s="142">
        <v>41</v>
      </c>
      <c r="AO41" s="142">
        <v>40.200000000000003</v>
      </c>
      <c r="AP41" s="142">
        <v>39.299999999999997</v>
      </c>
      <c r="AQ41" s="142">
        <v>475.7</v>
      </c>
      <c r="AR41" s="144">
        <v>52.2</v>
      </c>
      <c r="AS41" s="144">
        <v>52.8</v>
      </c>
      <c r="AT41" s="144">
        <v>52.4</v>
      </c>
      <c r="AU41" s="144">
        <v>43.9</v>
      </c>
      <c r="AV41" s="144">
        <v>42.800000000000004</v>
      </c>
      <c r="AW41" s="144">
        <v>44.4</v>
      </c>
      <c r="AX41" s="144">
        <v>44.8</v>
      </c>
      <c r="AY41" s="144">
        <v>44.2</v>
      </c>
      <c r="AZ41" s="144">
        <v>40.4</v>
      </c>
      <c r="BA41" s="144">
        <v>42.6</v>
      </c>
      <c r="BB41" s="144">
        <v>47.3</v>
      </c>
      <c r="BC41" s="144">
        <v>42.500000000000007</v>
      </c>
      <c r="BD41" s="144">
        <v>550.29999999999995</v>
      </c>
      <c r="BE41" s="144">
        <v>55.800000000000004</v>
      </c>
      <c r="BF41" s="144">
        <v>54.000000000000007</v>
      </c>
      <c r="BG41" s="144">
        <v>55.6</v>
      </c>
      <c r="BH41" s="144">
        <v>46.699999999999996</v>
      </c>
      <c r="BI41" s="144">
        <v>49.2</v>
      </c>
      <c r="BJ41" s="144">
        <v>47.6</v>
      </c>
      <c r="BK41" s="144">
        <v>49.1</v>
      </c>
      <c r="BL41" s="144">
        <v>50.800000000000004</v>
      </c>
      <c r="BM41" s="144">
        <v>47.1</v>
      </c>
      <c r="BN41" s="144">
        <v>48.9</v>
      </c>
      <c r="BO41" s="144">
        <v>52.5</v>
      </c>
      <c r="BP41" s="144">
        <v>48</v>
      </c>
      <c r="BQ41" s="144">
        <v>605.30000000000007</v>
      </c>
      <c r="BR41" s="142">
        <v>61.800000000000004</v>
      </c>
      <c r="BS41" s="142">
        <v>65.5</v>
      </c>
      <c r="BT41" s="142">
        <v>65.5</v>
      </c>
      <c r="BU41" s="142">
        <v>49.2</v>
      </c>
      <c r="BV41" s="142">
        <v>54.2</v>
      </c>
      <c r="BW41" s="142">
        <v>54.800000000000004</v>
      </c>
      <c r="BX41" s="142">
        <v>52.8</v>
      </c>
      <c r="BY41" s="142">
        <v>57.2</v>
      </c>
      <c r="BZ41" s="142">
        <v>52</v>
      </c>
      <c r="CA41" s="142">
        <v>57</v>
      </c>
      <c r="CB41" s="142">
        <v>54.2</v>
      </c>
      <c r="CC41" s="142">
        <v>51.099999999999994</v>
      </c>
      <c r="CD41" s="142">
        <v>675.3</v>
      </c>
    </row>
    <row r="42" spans="2:82" ht="15" customHeight="1">
      <c r="B42" s="25" t="s">
        <v>21</v>
      </c>
      <c r="C42" s="19" t="s">
        <v>224</v>
      </c>
      <c r="D42" s="19" t="s">
        <v>16</v>
      </c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</row>
    <row r="43" spans="2:82" ht="15" customHeight="1">
      <c r="B43" s="25" t="s">
        <v>225</v>
      </c>
      <c r="C43" s="57" t="s">
        <v>226</v>
      </c>
      <c r="D43" s="57" t="s">
        <v>16</v>
      </c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</row>
    <row r="44" spans="2:82" ht="15" customHeight="1">
      <c r="B44" s="27" t="s">
        <v>227</v>
      </c>
      <c r="C44" s="58" t="s">
        <v>228</v>
      </c>
      <c r="D44" s="58" t="s">
        <v>16</v>
      </c>
      <c r="E44" s="149"/>
      <c r="F44" s="149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</row>
    <row r="45" spans="2:82" ht="15" customHeight="1">
      <c r="B45" s="27" t="s">
        <v>229</v>
      </c>
      <c r="C45" s="58" t="s">
        <v>230</v>
      </c>
      <c r="D45" s="58" t="s">
        <v>16</v>
      </c>
      <c r="E45" s="149"/>
      <c r="F45" s="149"/>
      <c r="G45" s="149"/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</row>
    <row r="46" spans="2:82" ht="15" customHeight="1">
      <c r="B46" s="27" t="s">
        <v>231</v>
      </c>
      <c r="C46" s="58" t="s">
        <v>232</v>
      </c>
      <c r="D46" s="58" t="s">
        <v>16</v>
      </c>
      <c r="E46" s="149"/>
      <c r="F46" s="149"/>
      <c r="G46" s="149"/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</row>
    <row r="47" spans="2:82" ht="15" customHeight="1">
      <c r="B47" s="27" t="s">
        <v>233</v>
      </c>
      <c r="C47" s="58" t="s">
        <v>234</v>
      </c>
      <c r="D47" s="58" t="s">
        <v>16</v>
      </c>
      <c r="E47" s="149"/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</row>
    <row r="48" spans="2:82" ht="15" customHeight="1">
      <c r="B48" s="25" t="s">
        <v>235</v>
      </c>
      <c r="C48" s="57" t="s">
        <v>236</v>
      </c>
      <c r="D48" s="57" t="s">
        <v>16</v>
      </c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</row>
    <row r="49" spans="2:82" ht="15" customHeight="1">
      <c r="B49" s="27" t="s">
        <v>237</v>
      </c>
      <c r="C49" s="58" t="s">
        <v>228</v>
      </c>
      <c r="D49" s="58" t="s">
        <v>16</v>
      </c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</row>
    <row r="50" spans="2:82" ht="15" customHeight="1">
      <c r="B50" s="27" t="s">
        <v>238</v>
      </c>
      <c r="C50" s="58" t="s">
        <v>230</v>
      </c>
      <c r="D50" s="58" t="s">
        <v>16</v>
      </c>
      <c r="E50" s="149"/>
      <c r="F50" s="149"/>
      <c r="G50" s="149"/>
      <c r="H50" s="149"/>
      <c r="I50" s="149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</row>
    <row r="51" spans="2:82" ht="15" customHeight="1">
      <c r="B51" s="28" t="s">
        <v>239</v>
      </c>
      <c r="C51" s="61" t="s">
        <v>240</v>
      </c>
      <c r="D51" s="61" t="s">
        <v>16</v>
      </c>
      <c r="E51" s="149"/>
      <c r="F51" s="149"/>
      <c r="G51" s="149"/>
      <c r="H51" s="149"/>
      <c r="I51" s="149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  <c r="AF51" s="149"/>
      <c r="AG51" s="149"/>
      <c r="AH51" s="149"/>
      <c r="AI51" s="149"/>
      <c r="AJ51" s="149"/>
      <c r="AK51" s="149"/>
      <c r="AL51" s="149"/>
      <c r="AM51" s="149"/>
      <c r="AN51" s="149"/>
      <c r="AO51" s="149"/>
      <c r="AP51" s="149"/>
      <c r="AQ51" s="149"/>
      <c r="AR51" s="149"/>
      <c r="AS51" s="149"/>
      <c r="AT51" s="149"/>
      <c r="AU51" s="149"/>
      <c r="AV51" s="149"/>
      <c r="AW51" s="149"/>
      <c r="AX51" s="149"/>
      <c r="AY51" s="149"/>
      <c r="AZ51" s="149"/>
      <c r="BA51" s="149"/>
      <c r="BB51" s="149"/>
      <c r="BC51" s="149"/>
      <c r="BD51" s="149"/>
      <c r="BE51" s="149"/>
      <c r="BF51" s="149"/>
      <c r="BG51" s="149"/>
      <c r="BH51" s="149"/>
      <c r="BI51" s="149"/>
      <c r="BJ51" s="149"/>
      <c r="BK51" s="149"/>
      <c r="BL51" s="149"/>
      <c r="BM51" s="149"/>
      <c r="BN51" s="149"/>
      <c r="BO51" s="149"/>
      <c r="BP51" s="149"/>
      <c r="BQ51" s="149"/>
      <c r="BR51" s="149"/>
      <c r="BS51" s="149"/>
      <c r="BT51" s="149"/>
      <c r="BU51" s="149"/>
      <c r="BV51" s="149"/>
      <c r="BW51" s="149"/>
      <c r="BX51" s="149"/>
      <c r="BY51" s="149"/>
      <c r="BZ51" s="149"/>
      <c r="CA51" s="149"/>
      <c r="CB51" s="149"/>
      <c r="CC51" s="149"/>
      <c r="CD51" s="149"/>
    </row>
    <row r="52" spans="2:82">
      <c r="B52" s="25" t="s">
        <v>23</v>
      </c>
      <c r="C52" s="19" t="s">
        <v>241</v>
      </c>
      <c r="D52" s="19" t="s">
        <v>16</v>
      </c>
      <c r="E52" s="142">
        <v>57.309480960000002</v>
      </c>
      <c r="F52" s="142">
        <v>119.17050829</v>
      </c>
      <c r="G52" s="142">
        <v>53.099999999999994</v>
      </c>
      <c r="H52" s="142">
        <v>65.900000000000006</v>
      </c>
      <c r="I52" s="142">
        <v>187.9</v>
      </c>
      <c r="J52" s="142">
        <v>304.60000000000002</v>
      </c>
      <c r="K52" s="142">
        <v>472.9</v>
      </c>
      <c r="L52" s="142">
        <v>150.1</v>
      </c>
      <c r="M52" s="142">
        <v>181.5</v>
      </c>
      <c r="N52" s="142">
        <v>221.2</v>
      </c>
      <c r="O52" s="142">
        <v>160.69999999999999</v>
      </c>
      <c r="P52" s="142">
        <v>805.8</v>
      </c>
      <c r="Q52" s="142">
        <v>2780.1799892500003</v>
      </c>
      <c r="R52" s="142">
        <v>25.3</v>
      </c>
      <c r="S52" s="142">
        <v>127.7</v>
      </c>
      <c r="T52" s="142">
        <v>172.8</v>
      </c>
      <c r="U52" s="142">
        <v>145.19999999999999</v>
      </c>
      <c r="V52" s="142">
        <v>164.8</v>
      </c>
      <c r="W52" s="142">
        <v>232.39999999999998</v>
      </c>
      <c r="X52" s="142">
        <v>249.5</v>
      </c>
      <c r="Y52" s="142">
        <v>41.699999999999989</v>
      </c>
      <c r="Z52" s="142">
        <v>102.6</v>
      </c>
      <c r="AA52" s="142">
        <v>46.6</v>
      </c>
      <c r="AB52" s="142">
        <v>151.69999999999999</v>
      </c>
      <c r="AC52" s="142">
        <v>1133.5999999999999</v>
      </c>
      <c r="AD52" s="142">
        <v>2593.9</v>
      </c>
      <c r="AE52" s="142">
        <v>27.9</v>
      </c>
      <c r="AF52" s="142">
        <v>80.7</v>
      </c>
      <c r="AG52" s="142">
        <v>93.399999999999991</v>
      </c>
      <c r="AH52" s="142">
        <v>164.89999999999998</v>
      </c>
      <c r="AI52" s="142">
        <v>153.79999999999998</v>
      </c>
      <c r="AJ52" s="142">
        <v>79.600000000000009</v>
      </c>
      <c r="AK52" s="142">
        <v>116.80000000000001</v>
      </c>
      <c r="AL52" s="142">
        <v>214.09999999999997</v>
      </c>
      <c r="AM52" s="142">
        <v>108.6</v>
      </c>
      <c r="AN52" s="142">
        <v>291.3</v>
      </c>
      <c r="AO52" s="142">
        <v>125.80000000000001</v>
      </c>
      <c r="AP52" s="142">
        <v>556.40000000000009</v>
      </c>
      <c r="AQ52" s="142">
        <v>2013.3</v>
      </c>
      <c r="AR52" s="142">
        <v>177.3</v>
      </c>
      <c r="AS52" s="142">
        <v>43.6</v>
      </c>
      <c r="AT52" s="142">
        <v>44.5</v>
      </c>
      <c r="AU52" s="142">
        <v>95.9</v>
      </c>
      <c r="AV52" s="142">
        <v>130</v>
      </c>
      <c r="AW52" s="142">
        <v>594.9</v>
      </c>
      <c r="AX52" s="142">
        <v>130.69999999999999</v>
      </c>
      <c r="AY52" s="142">
        <v>72.099999999999994</v>
      </c>
      <c r="AZ52" s="142">
        <v>105.8</v>
      </c>
      <c r="BA52" s="142">
        <v>199.4</v>
      </c>
      <c r="BB52" s="142">
        <v>67.7</v>
      </c>
      <c r="BC52" s="142">
        <v>623.5</v>
      </c>
      <c r="BD52" s="142">
        <v>2285.4</v>
      </c>
      <c r="BE52" s="142">
        <v>101.8</v>
      </c>
      <c r="BF52" s="142">
        <v>9.6</v>
      </c>
      <c r="BG52" s="142">
        <v>58.3</v>
      </c>
      <c r="BH52" s="142">
        <v>2.7</v>
      </c>
      <c r="BI52" s="142">
        <v>63.2</v>
      </c>
      <c r="BJ52" s="142">
        <v>158.6</v>
      </c>
      <c r="BK52" s="142">
        <v>232.7</v>
      </c>
      <c r="BL52" s="142">
        <v>30.4</v>
      </c>
      <c r="BM52" s="142">
        <v>6.7</v>
      </c>
      <c r="BN52" s="142">
        <v>61</v>
      </c>
      <c r="BO52" s="142">
        <v>16.100000000000001</v>
      </c>
      <c r="BP52" s="142">
        <v>460.8</v>
      </c>
      <c r="BQ52" s="142">
        <v>1201.9000000000001</v>
      </c>
      <c r="BR52" s="142">
        <v>5.9</v>
      </c>
      <c r="BS52" s="142">
        <v>8.4</v>
      </c>
      <c r="BT52" s="142">
        <v>45.7</v>
      </c>
      <c r="BU52" s="142">
        <v>20</v>
      </c>
      <c r="BV52" s="142">
        <v>22.7</v>
      </c>
      <c r="BW52" s="142">
        <v>27</v>
      </c>
      <c r="BX52" s="142">
        <v>181.6</v>
      </c>
      <c r="BY52" s="142">
        <v>25.9</v>
      </c>
      <c r="BZ52" s="142">
        <v>35</v>
      </c>
      <c r="CA52" s="142">
        <v>50</v>
      </c>
      <c r="CB52" s="142">
        <v>45.8</v>
      </c>
      <c r="CC52" s="142">
        <v>480</v>
      </c>
      <c r="CD52" s="142">
        <v>948</v>
      </c>
    </row>
    <row r="53" spans="2:82" ht="15" customHeight="1">
      <c r="B53" s="25" t="s">
        <v>242</v>
      </c>
      <c r="C53" s="57" t="s">
        <v>243</v>
      </c>
      <c r="D53" s="57" t="s">
        <v>16</v>
      </c>
      <c r="E53" s="149"/>
      <c r="F53" s="149"/>
      <c r="G53" s="149"/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49"/>
      <c r="AM53" s="149"/>
      <c r="AN53" s="149"/>
      <c r="AO53" s="149"/>
      <c r="AP53" s="149"/>
      <c r="AQ53" s="149"/>
      <c r="AR53" s="149"/>
      <c r="AS53" s="149"/>
      <c r="AT53" s="149"/>
      <c r="AU53" s="149"/>
      <c r="AV53" s="149"/>
      <c r="AW53" s="149"/>
      <c r="AX53" s="149"/>
      <c r="AY53" s="149"/>
      <c r="AZ53" s="149"/>
      <c r="BA53" s="149"/>
      <c r="BB53" s="149"/>
      <c r="BC53" s="149"/>
      <c r="BD53" s="149"/>
      <c r="BE53" s="149"/>
      <c r="BF53" s="149"/>
      <c r="BG53" s="149"/>
      <c r="BH53" s="149"/>
      <c r="BI53" s="149"/>
      <c r="BJ53" s="149"/>
      <c r="BK53" s="149"/>
      <c r="BL53" s="149"/>
      <c r="BM53" s="149"/>
      <c r="BN53" s="149"/>
      <c r="BO53" s="149"/>
      <c r="BP53" s="149"/>
      <c r="BQ53" s="149"/>
      <c r="BR53" s="149"/>
      <c r="BS53" s="149"/>
      <c r="BT53" s="149"/>
      <c r="BU53" s="149"/>
      <c r="BV53" s="149"/>
      <c r="BW53" s="149"/>
      <c r="BX53" s="149"/>
      <c r="BY53" s="149"/>
      <c r="BZ53" s="149"/>
      <c r="CA53" s="149"/>
      <c r="CB53" s="149"/>
      <c r="CC53" s="149"/>
      <c r="CD53" s="149"/>
    </row>
    <row r="54" spans="2:82" ht="15" customHeight="1">
      <c r="B54" s="27" t="s">
        <v>244</v>
      </c>
      <c r="C54" s="58" t="s">
        <v>245</v>
      </c>
      <c r="D54" s="58" t="s">
        <v>16</v>
      </c>
      <c r="E54" s="149"/>
      <c r="F54" s="149"/>
      <c r="G54" s="149"/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  <c r="AO54" s="149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49"/>
      <c r="BC54" s="149"/>
      <c r="BD54" s="149"/>
      <c r="BE54" s="149"/>
      <c r="BF54" s="149"/>
      <c r="BG54" s="149"/>
      <c r="BH54" s="149"/>
      <c r="BI54" s="149"/>
      <c r="BJ54" s="149"/>
      <c r="BK54" s="149"/>
      <c r="BL54" s="149"/>
      <c r="BM54" s="149"/>
      <c r="BN54" s="149"/>
      <c r="BO54" s="149"/>
      <c r="BP54" s="149"/>
      <c r="BQ54" s="149"/>
      <c r="BR54" s="149"/>
      <c r="BS54" s="149"/>
      <c r="BT54" s="149"/>
      <c r="BU54" s="149"/>
      <c r="BV54" s="149"/>
      <c r="BW54" s="149"/>
      <c r="BX54" s="149"/>
      <c r="BY54" s="149"/>
      <c r="BZ54" s="149"/>
      <c r="CA54" s="149"/>
      <c r="CB54" s="149"/>
      <c r="CC54" s="149"/>
      <c r="CD54" s="149"/>
    </row>
    <row r="55" spans="2:82" ht="15" customHeight="1">
      <c r="B55" s="27" t="s">
        <v>246</v>
      </c>
      <c r="C55" s="58" t="s">
        <v>247</v>
      </c>
      <c r="D55" s="58" t="s">
        <v>16</v>
      </c>
      <c r="E55" s="149"/>
      <c r="F55" s="149"/>
      <c r="G55" s="149"/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49"/>
      <c r="BC55" s="149"/>
      <c r="BD55" s="149"/>
      <c r="BE55" s="149"/>
      <c r="BF55" s="149"/>
      <c r="BG55" s="149"/>
      <c r="BH55" s="149"/>
      <c r="BI55" s="149"/>
      <c r="BJ55" s="149"/>
      <c r="BK55" s="149"/>
      <c r="BL55" s="149"/>
      <c r="BM55" s="149"/>
      <c r="BN55" s="149"/>
      <c r="BO55" s="149"/>
      <c r="BP55" s="149"/>
      <c r="BQ55" s="149"/>
      <c r="BR55" s="149"/>
      <c r="BS55" s="149"/>
      <c r="BT55" s="149"/>
      <c r="BU55" s="149"/>
      <c r="BV55" s="149"/>
      <c r="BW55" s="149"/>
      <c r="BX55" s="149"/>
      <c r="BY55" s="149"/>
      <c r="BZ55" s="149"/>
      <c r="CA55" s="149"/>
      <c r="CB55" s="149"/>
      <c r="CC55" s="149"/>
      <c r="CD55" s="149"/>
    </row>
    <row r="56" spans="2:82" ht="15" customHeight="1">
      <c r="B56" s="25" t="s">
        <v>248</v>
      </c>
      <c r="C56" s="57" t="s">
        <v>249</v>
      </c>
      <c r="D56" s="57" t="s">
        <v>16</v>
      </c>
      <c r="E56" s="149"/>
      <c r="F56" s="149"/>
      <c r="G56" s="149"/>
      <c r="H56" s="149"/>
      <c r="I56" s="149"/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  <c r="AF56" s="149"/>
      <c r="AG56" s="149"/>
      <c r="AH56" s="149"/>
      <c r="AI56" s="149"/>
      <c r="AJ56" s="149"/>
      <c r="AK56" s="149"/>
      <c r="AL56" s="149"/>
      <c r="AM56" s="149"/>
      <c r="AN56" s="149"/>
      <c r="AO56" s="149"/>
      <c r="AP56" s="149"/>
      <c r="AQ56" s="149"/>
      <c r="AR56" s="149"/>
      <c r="AS56" s="149"/>
      <c r="AT56" s="149"/>
      <c r="AU56" s="149"/>
      <c r="AV56" s="149"/>
      <c r="AW56" s="149"/>
      <c r="AX56" s="149"/>
      <c r="AY56" s="149"/>
      <c r="AZ56" s="149"/>
      <c r="BA56" s="149"/>
      <c r="BB56" s="149"/>
      <c r="BC56" s="149"/>
      <c r="BD56" s="149"/>
      <c r="BE56" s="149"/>
      <c r="BF56" s="149"/>
      <c r="BG56" s="149"/>
      <c r="BH56" s="149"/>
      <c r="BI56" s="149"/>
      <c r="BJ56" s="149"/>
      <c r="BK56" s="149"/>
      <c r="BL56" s="149"/>
      <c r="BM56" s="149"/>
      <c r="BN56" s="149"/>
      <c r="BO56" s="149"/>
      <c r="BP56" s="149"/>
      <c r="BQ56" s="149"/>
      <c r="BR56" s="149"/>
      <c r="BS56" s="149"/>
      <c r="BT56" s="149"/>
      <c r="BU56" s="149"/>
      <c r="BV56" s="149"/>
      <c r="BW56" s="149"/>
      <c r="BX56" s="149"/>
      <c r="BY56" s="149"/>
      <c r="BZ56" s="149"/>
      <c r="CA56" s="149"/>
      <c r="CB56" s="149"/>
      <c r="CC56" s="149"/>
      <c r="CD56" s="149"/>
    </row>
    <row r="57" spans="2:82" ht="15" customHeight="1">
      <c r="B57" s="27" t="s">
        <v>250</v>
      </c>
      <c r="C57" s="58" t="s">
        <v>251</v>
      </c>
      <c r="D57" s="58" t="s">
        <v>16</v>
      </c>
      <c r="E57" s="149"/>
      <c r="F57" s="149"/>
      <c r="G57" s="149"/>
      <c r="H57" s="149"/>
      <c r="I57" s="149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  <c r="AF57" s="149"/>
      <c r="AG57" s="149"/>
      <c r="AH57" s="149"/>
      <c r="AI57" s="149"/>
      <c r="AJ57" s="149"/>
      <c r="AK57" s="149"/>
      <c r="AL57" s="149"/>
      <c r="AM57" s="149"/>
      <c r="AN57" s="149"/>
      <c r="AO57" s="149"/>
      <c r="AP57" s="149"/>
      <c r="AQ57" s="149"/>
      <c r="AR57" s="149"/>
      <c r="AS57" s="149"/>
      <c r="AT57" s="149"/>
      <c r="AU57" s="149"/>
      <c r="AV57" s="149"/>
      <c r="AW57" s="149"/>
      <c r="AX57" s="149"/>
      <c r="AY57" s="149"/>
      <c r="AZ57" s="149"/>
      <c r="BA57" s="149"/>
      <c r="BB57" s="149"/>
      <c r="BC57" s="149"/>
      <c r="BD57" s="149"/>
      <c r="BE57" s="149"/>
      <c r="BF57" s="149"/>
      <c r="BG57" s="149"/>
      <c r="BH57" s="149"/>
      <c r="BI57" s="149"/>
      <c r="BJ57" s="149"/>
      <c r="BK57" s="149"/>
      <c r="BL57" s="149"/>
      <c r="BM57" s="149"/>
      <c r="BN57" s="149"/>
      <c r="BO57" s="149"/>
      <c r="BP57" s="149"/>
      <c r="BQ57" s="149"/>
      <c r="BR57" s="149"/>
      <c r="BS57" s="149"/>
      <c r="BT57" s="149"/>
      <c r="BU57" s="149"/>
      <c r="BV57" s="149"/>
      <c r="BW57" s="149"/>
      <c r="BX57" s="149"/>
      <c r="BY57" s="149"/>
      <c r="BZ57" s="149"/>
      <c r="CA57" s="149"/>
      <c r="CB57" s="149"/>
      <c r="CC57" s="149"/>
      <c r="CD57" s="149"/>
    </row>
    <row r="58" spans="2:82" ht="15" customHeight="1">
      <c r="B58" s="27" t="s">
        <v>252</v>
      </c>
      <c r="C58" s="58" t="s">
        <v>253</v>
      </c>
      <c r="D58" s="58" t="s">
        <v>16</v>
      </c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49"/>
      <c r="AC58" s="149"/>
      <c r="AD58" s="149"/>
      <c r="AE58" s="149"/>
      <c r="AF58" s="149"/>
      <c r="AG58" s="149"/>
      <c r="AH58" s="149"/>
      <c r="AI58" s="149"/>
      <c r="AJ58" s="149"/>
      <c r="AK58" s="149"/>
      <c r="AL58" s="149"/>
      <c r="AM58" s="149"/>
      <c r="AN58" s="149"/>
      <c r="AO58" s="149"/>
      <c r="AP58" s="149"/>
      <c r="AQ58" s="149"/>
      <c r="AR58" s="149"/>
      <c r="AS58" s="149"/>
      <c r="AT58" s="149"/>
      <c r="AU58" s="149"/>
      <c r="AV58" s="149"/>
      <c r="AW58" s="149"/>
      <c r="AX58" s="149"/>
      <c r="AY58" s="149"/>
      <c r="AZ58" s="149"/>
      <c r="BA58" s="149"/>
      <c r="BB58" s="149"/>
      <c r="BC58" s="149"/>
      <c r="BD58" s="149"/>
      <c r="BE58" s="149"/>
      <c r="BF58" s="149"/>
      <c r="BG58" s="149"/>
      <c r="BH58" s="149"/>
      <c r="BI58" s="149"/>
      <c r="BJ58" s="149"/>
      <c r="BK58" s="149"/>
      <c r="BL58" s="149"/>
      <c r="BM58" s="149"/>
      <c r="BN58" s="149"/>
      <c r="BO58" s="149"/>
      <c r="BP58" s="149"/>
      <c r="BQ58" s="149"/>
      <c r="BR58" s="149"/>
      <c r="BS58" s="149"/>
      <c r="BT58" s="149"/>
      <c r="BU58" s="149"/>
      <c r="BV58" s="149"/>
      <c r="BW58" s="149"/>
      <c r="BX58" s="149"/>
      <c r="BY58" s="149"/>
      <c r="BZ58" s="149"/>
      <c r="CA58" s="149"/>
      <c r="CB58" s="149"/>
      <c r="CC58" s="149"/>
      <c r="CD58" s="149"/>
    </row>
    <row r="59" spans="2:82" ht="15" customHeight="1">
      <c r="B59" s="25" t="s">
        <v>254</v>
      </c>
      <c r="C59" s="57" t="s">
        <v>255</v>
      </c>
      <c r="D59" s="57" t="s">
        <v>16</v>
      </c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49"/>
      <c r="AB59" s="149"/>
      <c r="AC59" s="149"/>
      <c r="AD59" s="149"/>
      <c r="AE59" s="149"/>
      <c r="AF59" s="149"/>
      <c r="AG59" s="149"/>
      <c r="AH59" s="149"/>
      <c r="AI59" s="149"/>
      <c r="AJ59" s="149"/>
      <c r="AK59" s="149"/>
      <c r="AL59" s="149"/>
      <c r="AM59" s="149"/>
      <c r="AN59" s="149"/>
      <c r="AO59" s="149"/>
      <c r="AP59" s="149"/>
      <c r="AQ59" s="149"/>
      <c r="AR59" s="149"/>
      <c r="AS59" s="149"/>
      <c r="AT59" s="149"/>
      <c r="AU59" s="149"/>
      <c r="AV59" s="149"/>
      <c r="AW59" s="149"/>
      <c r="AX59" s="149"/>
      <c r="AY59" s="149"/>
      <c r="AZ59" s="149"/>
      <c r="BA59" s="149"/>
      <c r="BB59" s="149"/>
      <c r="BC59" s="149"/>
      <c r="BD59" s="149"/>
      <c r="BE59" s="149"/>
      <c r="BF59" s="149"/>
      <c r="BG59" s="149"/>
      <c r="BH59" s="149"/>
      <c r="BI59" s="149"/>
      <c r="BJ59" s="149"/>
      <c r="BK59" s="149"/>
      <c r="BL59" s="149"/>
      <c r="BM59" s="149"/>
      <c r="BN59" s="149"/>
      <c r="BO59" s="149"/>
      <c r="BP59" s="149"/>
      <c r="BQ59" s="149"/>
      <c r="BR59" s="149"/>
      <c r="BS59" s="149"/>
      <c r="BT59" s="149"/>
      <c r="BU59" s="149"/>
      <c r="BV59" s="149"/>
      <c r="BW59" s="149"/>
      <c r="BX59" s="149"/>
      <c r="BY59" s="149"/>
      <c r="BZ59" s="149"/>
      <c r="CA59" s="149"/>
      <c r="CB59" s="149"/>
      <c r="CC59" s="149"/>
      <c r="CD59" s="149"/>
    </row>
    <row r="60" spans="2:82" ht="15" customHeight="1">
      <c r="B60" s="27" t="s">
        <v>256</v>
      </c>
      <c r="C60" s="58" t="s">
        <v>251</v>
      </c>
      <c r="D60" s="58" t="s">
        <v>16</v>
      </c>
      <c r="E60" s="149"/>
      <c r="F60" s="149"/>
      <c r="G60" s="149"/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  <c r="AF60" s="149"/>
      <c r="AG60" s="149"/>
      <c r="AH60" s="149"/>
      <c r="AI60" s="149"/>
      <c r="AJ60" s="149"/>
      <c r="AK60" s="149"/>
      <c r="AL60" s="149"/>
      <c r="AM60" s="149"/>
      <c r="AN60" s="149"/>
      <c r="AO60" s="149"/>
      <c r="AP60" s="149"/>
      <c r="AQ60" s="149"/>
      <c r="AR60" s="149"/>
      <c r="AS60" s="149"/>
      <c r="AT60" s="149"/>
      <c r="AU60" s="149"/>
      <c r="AV60" s="149"/>
      <c r="AW60" s="149"/>
      <c r="AX60" s="149"/>
      <c r="AY60" s="149"/>
      <c r="AZ60" s="149"/>
      <c r="BA60" s="149"/>
      <c r="BB60" s="149"/>
      <c r="BC60" s="149"/>
      <c r="BD60" s="149"/>
      <c r="BE60" s="149"/>
      <c r="BF60" s="149"/>
      <c r="BG60" s="149"/>
      <c r="BH60" s="149"/>
      <c r="BI60" s="149"/>
      <c r="BJ60" s="149"/>
      <c r="BK60" s="149"/>
      <c r="BL60" s="149"/>
      <c r="BM60" s="149"/>
      <c r="BN60" s="149"/>
      <c r="BO60" s="149"/>
      <c r="BP60" s="149"/>
      <c r="BQ60" s="149"/>
      <c r="BR60" s="149"/>
      <c r="BS60" s="149"/>
      <c r="BT60" s="149"/>
      <c r="BU60" s="149"/>
      <c r="BV60" s="149"/>
      <c r="BW60" s="149"/>
      <c r="BX60" s="149"/>
      <c r="BY60" s="149"/>
      <c r="BZ60" s="149"/>
      <c r="CA60" s="149"/>
      <c r="CB60" s="149"/>
      <c r="CC60" s="149"/>
      <c r="CD60" s="149"/>
    </row>
    <row r="61" spans="2:82" ht="15" customHeight="1">
      <c r="B61" s="28" t="s">
        <v>257</v>
      </c>
      <c r="C61" s="61" t="s">
        <v>258</v>
      </c>
      <c r="D61" s="61" t="s">
        <v>16</v>
      </c>
      <c r="E61" s="149"/>
      <c r="F61" s="149"/>
      <c r="G61" s="149"/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  <c r="AF61" s="149"/>
      <c r="AG61" s="149"/>
      <c r="AH61" s="149"/>
      <c r="AI61" s="149"/>
      <c r="AJ61" s="149"/>
      <c r="AK61" s="149"/>
      <c r="AL61" s="149"/>
      <c r="AM61" s="149"/>
      <c r="AN61" s="149"/>
      <c r="AO61" s="149"/>
      <c r="AP61" s="149"/>
      <c r="AQ61" s="149"/>
      <c r="AR61" s="149"/>
      <c r="AS61" s="149"/>
      <c r="AT61" s="149"/>
      <c r="AU61" s="149"/>
      <c r="AV61" s="149"/>
      <c r="AW61" s="149"/>
      <c r="AX61" s="149"/>
      <c r="AY61" s="149"/>
      <c r="AZ61" s="149"/>
      <c r="BA61" s="149"/>
      <c r="BB61" s="149"/>
      <c r="BC61" s="149"/>
      <c r="BD61" s="149"/>
      <c r="BE61" s="149"/>
      <c r="BF61" s="149"/>
      <c r="BG61" s="149"/>
      <c r="BH61" s="149"/>
      <c r="BI61" s="149"/>
      <c r="BJ61" s="149"/>
      <c r="BK61" s="149"/>
      <c r="BL61" s="149"/>
      <c r="BM61" s="149"/>
      <c r="BN61" s="149"/>
      <c r="BO61" s="149"/>
      <c r="BP61" s="149"/>
      <c r="BQ61" s="149"/>
      <c r="BR61" s="149"/>
      <c r="BS61" s="149"/>
      <c r="BT61" s="149"/>
      <c r="BU61" s="149"/>
      <c r="BV61" s="149"/>
      <c r="BW61" s="149"/>
      <c r="BX61" s="149"/>
      <c r="BY61" s="149"/>
      <c r="BZ61" s="149"/>
      <c r="CA61" s="149"/>
      <c r="CB61" s="149"/>
      <c r="CC61" s="149"/>
      <c r="CD61" s="149"/>
    </row>
    <row r="62" spans="2:82">
      <c r="B62" s="25" t="s">
        <v>25</v>
      </c>
      <c r="C62" s="19" t="s">
        <v>259</v>
      </c>
      <c r="D62" s="19" t="s">
        <v>16</v>
      </c>
      <c r="E62" s="142">
        <v>303.10000000000002</v>
      </c>
      <c r="F62" s="142">
        <v>458.21048782999998</v>
      </c>
      <c r="G62" s="142">
        <v>380.90000000000003</v>
      </c>
      <c r="H62" s="142">
        <v>436.7</v>
      </c>
      <c r="I62" s="142">
        <v>540.20000000000005</v>
      </c>
      <c r="J62" s="142">
        <v>482.3</v>
      </c>
      <c r="K62" s="142">
        <v>368.48392607000005</v>
      </c>
      <c r="L62" s="142">
        <v>350.53429087008124</v>
      </c>
      <c r="M62" s="142">
        <v>291.48871201000003</v>
      </c>
      <c r="N62" s="142">
        <v>511.89999999999986</v>
      </c>
      <c r="O62" s="142">
        <v>437.9</v>
      </c>
      <c r="P62" s="142">
        <v>627.29999999999995</v>
      </c>
      <c r="Q62" s="142">
        <v>5189.0174167800806</v>
      </c>
      <c r="R62" s="142">
        <v>419</v>
      </c>
      <c r="S62" s="142">
        <v>420.89999999999992</v>
      </c>
      <c r="T62" s="142">
        <v>456.8</v>
      </c>
      <c r="U62" s="142">
        <v>583.1</v>
      </c>
      <c r="V62" s="142">
        <v>420.49999999999994</v>
      </c>
      <c r="W62" s="142">
        <v>409.3</v>
      </c>
      <c r="X62" s="142">
        <v>534.70000000000005</v>
      </c>
      <c r="Y62" s="142">
        <v>441.8</v>
      </c>
      <c r="Z62" s="142">
        <v>464.1</v>
      </c>
      <c r="AA62" s="142">
        <v>856.69999999999993</v>
      </c>
      <c r="AB62" s="142">
        <v>468.7</v>
      </c>
      <c r="AC62" s="142">
        <v>517.6</v>
      </c>
      <c r="AD62" s="142">
        <v>5993.2</v>
      </c>
      <c r="AE62" s="142">
        <v>495.79999999999995</v>
      </c>
      <c r="AF62" s="142">
        <v>430.7</v>
      </c>
      <c r="AG62" s="142">
        <v>453.6</v>
      </c>
      <c r="AH62" s="142">
        <v>352.70000000000005</v>
      </c>
      <c r="AI62" s="142">
        <v>355</v>
      </c>
      <c r="AJ62" s="142">
        <v>408.59999999999997</v>
      </c>
      <c r="AK62" s="142">
        <v>480</v>
      </c>
      <c r="AL62" s="142">
        <v>441.99999999999994</v>
      </c>
      <c r="AM62" s="142">
        <v>483.99999999999994</v>
      </c>
      <c r="AN62" s="142">
        <v>473.10000000000008</v>
      </c>
      <c r="AO62" s="142">
        <v>855.19999999999982</v>
      </c>
      <c r="AP62" s="142">
        <v>1254.8000000000006</v>
      </c>
      <c r="AQ62" s="142">
        <v>6485.5</v>
      </c>
      <c r="AR62" s="142">
        <v>581.1</v>
      </c>
      <c r="AS62" s="142">
        <v>558.6</v>
      </c>
      <c r="AT62" s="142">
        <v>685.30000000000007</v>
      </c>
      <c r="AU62" s="142">
        <v>635.5</v>
      </c>
      <c r="AV62" s="142">
        <v>571.29999999999995</v>
      </c>
      <c r="AW62" s="142">
        <v>816.1</v>
      </c>
      <c r="AX62" s="142">
        <v>753</v>
      </c>
      <c r="AY62" s="142">
        <v>819.59999999999991</v>
      </c>
      <c r="AZ62" s="142">
        <v>720.8</v>
      </c>
      <c r="BA62" s="142">
        <v>769.30000000000007</v>
      </c>
      <c r="BB62" s="142">
        <v>760.1</v>
      </c>
      <c r="BC62" s="142">
        <v>861.4</v>
      </c>
      <c r="BD62" s="142">
        <v>8532.1</v>
      </c>
      <c r="BE62" s="142">
        <v>753.2</v>
      </c>
      <c r="BF62" s="142">
        <v>812.99999999999989</v>
      </c>
      <c r="BG62" s="142">
        <v>788.4</v>
      </c>
      <c r="BH62" s="142">
        <v>703.2</v>
      </c>
      <c r="BI62" s="142">
        <v>724.9</v>
      </c>
      <c r="BJ62" s="142">
        <v>684.8</v>
      </c>
      <c r="BK62" s="142">
        <v>684.4</v>
      </c>
      <c r="BL62" s="142">
        <v>746.6</v>
      </c>
      <c r="BM62" s="142">
        <v>613</v>
      </c>
      <c r="BN62" s="142">
        <v>1151.5</v>
      </c>
      <c r="BO62" s="142">
        <v>673.9</v>
      </c>
      <c r="BP62" s="142">
        <v>888.2</v>
      </c>
      <c r="BQ62" s="142">
        <v>9225.0999999999985</v>
      </c>
      <c r="BR62" s="142">
        <f>+BR63+BR73+BR78+BR79+BR84</f>
        <v>808.6</v>
      </c>
      <c r="BS62" s="142">
        <f t="shared" ref="BS62:CC62" si="22">+BS63+BS73+BS78+BS79+BS84</f>
        <v>724.8</v>
      </c>
      <c r="BT62" s="142">
        <f t="shared" si="22"/>
        <v>804.20200000000011</v>
      </c>
      <c r="BU62" s="142">
        <f t="shared" si="22"/>
        <v>653.29899999999998</v>
      </c>
      <c r="BV62" s="142">
        <f t="shared" si="22"/>
        <v>755.5</v>
      </c>
      <c r="BW62" s="142">
        <f t="shared" si="22"/>
        <v>846.65</v>
      </c>
      <c r="BX62" s="142">
        <f t="shared" si="22"/>
        <v>851.6</v>
      </c>
      <c r="BY62" s="142">
        <f t="shared" si="22"/>
        <v>912.80000000000007</v>
      </c>
      <c r="BZ62" s="142">
        <f t="shared" si="22"/>
        <v>1047.0999999999999</v>
      </c>
      <c r="CA62" s="142">
        <f t="shared" si="22"/>
        <v>1032.4000000000001</v>
      </c>
      <c r="CB62" s="142">
        <f t="shared" si="22"/>
        <v>857.50599999999997</v>
      </c>
      <c r="CC62" s="142">
        <f t="shared" si="22"/>
        <v>863.19999999999993</v>
      </c>
      <c r="CD62" s="142">
        <f>+CD63+CD73+CD78+CD79+CD84</f>
        <v>10157.657000000001</v>
      </c>
    </row>
    <row r="63" spans="2:82">
      <c r="B63" s="25" t="s">
        <v>260</v>
      </c>
      <c r="C63" s="57" t="s">
        <v>261</v>
      </c>
      <c r="D63" s="57" t="s">
        <v>16</v>
      </c>
      <c r="E63" s="173"/>
      <c r="F63" s="173"/>
      <c r="G63" s="173"/>
      <c r="H63" s="173"/>
      <c r="I63" s="173"/>
      <c r="J63" s="173"/>
      <c r="K63" s="173"/>
      <c r="L63" s="173"/>
      <c r="M63" s="173"/>
      <c r="N63" s="173"/>
      <c r="O63" s="173"/>
      <c r="P63" s="173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51"/>
      <c r="BE63" s="151"/>
      <c r="BF63" s="151"/>
      <c r="BG63" s="151"/>
      <c r="BH63" s="151"/>
      <c r="BI63" s="151"/>
      <c r="BJ63" s="151"/>
      <c r="BK63" s="151"/>
      <c r="BL63" s="151"/>
      <c r="BM63" s="151"/>
      <c r="BN63" s="151"/>
      <c r="BO63" s="151"/>
      <c r="BP63" s="151"/>
      <c r="BQ63" s="149"/>
      <c r="BR63" s="141">
        <v>222</v>
      </c>
      <c r="BS63" s="141">
        <v>89.4</v>
      </c>
      <c r="BT63" s="141">
        <v>90.000000000000014</v>
      </c>
      <c r="BU63" s="141">
        <v>99.199999999999989</v>
      </c>
      <c r="BV63" s="141">
        <v>84.3</v>
      </c>
      <c r="BW63" s="141">
        <v>134.25</v>
      </c>
      <c r="BX63" s="141">
        <v>233.5</v>
      </c>
      <c r="BY63" s="141">
        <v>118.20000000000002</v>
      </c>
      <c r="BZ63" s="141">
        <v>122.8</v>
      </c>
      <c r="CA63" s="141">
        <v>86.000000000000014</v>
      </c>
      <c r="CB63" s="141">
        <v>132.69999999999999</v>
      </c>
      <c r="CC63" s="141">
        <v>152.30000000000001</v>
      </c>
      <c r="CD63" s="141">
        <v>1564.65</v>
      </c>
    </row>
    <row r="64" spans="2:82" hidden="1">
      <c r="B64" s="27" t="s">
        <v>262</v>
      </c>
      <c r="C64" s="58" t="s">
        <v>263</v>
      </c>
      <c r="D64" s="58" t="s">
        <v>16</v>
      </c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  <c r="AS64" s="106"/>
      <c r="AT64" s="106"/>
      <c r="AU64" s="106"/>
      <c r="AV64" s="106"/>
      <c r="AW64" s="106"/>
      <c r="AX64" s="106"/>
      <c r="AY64" s="106"/>
      <c r="AZ64" s="106"/>
      <c r="BA64" s="106"/>
      <c r="BB64" s="106"/>
      <c r="BC64" s="106"/>
      <c r="BD64" s="151"/>
      <c r="BE64" s="151"/>
      <c r="BF64" s="151"/>
      <c r="BG64" s="151"/>
      <c r="BH64" s="151"/>
      <c r="BI64" s="151"/>
      <c r="BJ64" s="151"/>
      <c r="BK64" s="151"/>
      <c r="BL64" s="151"/>
      <c r="BM64" s="151"/>
      <c r="BN64" s="151"/>
      <c r="BO64" s="151"/>
      <c r="BP64" s="151"/>
      <c r="BQ64" s="149"/>
      <c r="BR64" s="141"/>
      <c r="BS64" s="141"/>
      <c r="BT64" s="141"/>
      <c r="BU64" s="141"/>
      <c r="BV64" s="141"/>
      <c r="BW64" s="141"/>
      <c r="BX64" s="141"/>
      <c r="BY64" s="141"/>
      <c r="BZ64" s="141"/>
      <c r="CA64" s="141"/>
      <c r="CB64" s="141"/>
      <c r="CC64" s="141"/>
      <c r="CD64" s="141"/>
    </row>
    <row r="65" spans="2:82" hidden="1">
      <c r="B65" s="27" t="s">
        <v>264</v>
      </c>
      <c r="C65" s="59" t="s">
        <v>265</v>
      </c>
      <c r="D65" s="59" t="s">
        <v>16</v>
      </c>
      <c r="E65" s="175"/>
      <c r="F65" s="175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  <c r="AS65" s="106"/>
      <c r="AT65" s="106"/>
      <c r="AU65" s="106"/>
      <c r="AV65" s="106"/>
      <c r="AW65" s="106"/>
      <c r="AX65" s="106"/>
      <c r="AY65" s="106"/>
      <c r="AZ65" s="106"/>
      <c r="BA65" s="106"/>
      <c r="BB65" s="106"/>
      <c r="BC65" s="106"/>
      <c r="BD65" s="151"/>
      <c r="BE65" s="151"/>
      <c r="BF65" s="151"/>
      <c r="BG65" s="151"/>
      <c r="BH65" s="151"/>
      <c r="BI65" s="151"/>
      <c r="BJ65" s="151"/>
      <c r="BK65" s="151"/>
      <c r="BL65" s="151"/>
      <c r="BM65" s="151"/>
      <c r="BN65" s="151"/>
      <c r="BO65" s="151"/>
      <c r="BP65" s="151"/>
      <c r="BQ65" s="149"/>
      <c r="BR65" s="141"/>
      <c r="BS65" s="141"/>
      <c r="BT65" s="141"/>
      <c r="BU65" s="141"/>
      <c r="BV65" s="141"/>
      <c r="BW65" s="141"/>
      <c r="BX65" s="141"/>
      <c r="BY65" s="141"/>
      <c r="BZ65" s="141"/>
      <c r="CA65" s="141"/>
      <c r="CB65" s="141"/>
      <c r="CC65" s="141"/>
      <c r="CD65" s="141"/>
    </row>
    <row r="66" spans="2:82" hidden="1">
      <c r="B66" s="27" t="s">
        <v>266</v>
      </c>
      <c r="C66" s="59" t="s">
        <v>267</v>
      </c>
      <c r="D66" s="59" t="s">
        <v>16</v>
      </c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  <c r="AS66" s="106"/>
      <c r="AT66" s="106"/>
      <c r="AU66" s="106"/>
      <c r="AV66" s="106"/>
      <c r="AW66" s="106"/>
      <c r="AX66" s="106"/>
      <c r="AY66" s="106"/>
      <c r="AZ66" s="106"/>
      <c r="BA66" s="106"/>
      <c r="BB66" s="106"/>
      <c r="BC66" s="106"/>
      <c r="BD66" s="151"/>
      <c r="BE66" s="151"/>
      <c r="BF66" s="151"/>
      <c r="BG66" s="151"/>
      <c r="BH66" s="151"/>
      <c r="BI66" s="151"/>
      <c r="BJ66" s="151"/>
      <c r="BK66" s="151"/>
      <c r="BL66" s="151"/>
      <c r="BM66" s="151"/>
      <c r="BN66" s="151"/>
      <c r="BO66" s="151"/>
      <c r="BP66" s="151"/>
      <c r="BQ66" s="149"/>
      <c r="BR66" s="141"/>
      <c r="BS66" s="141"/>
      <c r="BT66" s="141"/>
      <c r="BU66" s="141"/>
      <c r="BV66" s="141"/>
      <c r="BW66" s="141"/>
      <c r="BX66" s="141"/>
      <c r="BY66" s="141"/>
      <c r="BZ66" s="141"/>
      <c r="CA66" s="141"/>
      <c r="CB66" s="141"/>
      <c r="CC66" s="141"/>
      <c r="CD66" s="141"/>
    </row>
    <row r="67" spans="2:82" hidden="1">
      <c r="B67" s="27" t="s">
        <v>268</v>
      </c>
      <c r="C67" s="59" t="s">
        <v>255</v>
      </c>
      <c r="D67" s="59" t="s">
        <v>16</v>
      </c>
      <c r="E67" s="175"/>
      <c r="F67" s="175"/>
      <c r="G67" s="175"/>
      <c r="H67" s="175"/>
      <c r="I67" s="175"/>
      <c r="J67" s="175"/>
      <c r="K67" s="175"/>
      <c r="L67" s="175"/>
      <c r="M67" s="175"/>
      <c r="N67" s="175"/>
      <c r="O67" s="175"/>
      <c r="P67" s="175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  <c r="AS67" s="106"/>
      <c r="AT67" s="106"/>
      <c r="AU67" s="106"/>
      <c r="AV67" s="106"/>
      <c r="AW67" s="106"/>
      <c r="AX67" s="106"/>
      <c r="AY67" s="106"/>
      <c r="AZ67" s="106"/>
      <c r="BA67" s="106"/>
      <c r="BB67" s="106"/>
      <c r="BC67" s="106"/>
      <c r="BD67" s="151"/>
      <c r="BE67" s="151"/>
      <c r="BF67" s="151"/>
      <c r="BG67" s="151"/>
      <c r="BH67" s="151"/>
      <c r="BI67" s="151"/>
      <c r="BJ67" s="151"/>
      <c r="BK67" s="151"/>
      <c r="BL67" s="151"/>
      <c r="BM67" s="151"/>
      <c r="BN67" s="151"/>
      <c r="BO67" s="151"/>
      <c r="BP67" s="151"/>
      <c r="BQ67" s="149"/>
      <c r="BR67" s="141"/>
      <c r="BS67" s="141"/>
      <c r="BT67" s="141"/>
      <c r="BU67" s="141"/>
      <c r="BV67" s="141"/>
      <c r="BW67" s="141"/>
      <c r="BX67" s="141"/>
      <c r="BY67" s="141"/>
      <c r="BZ67" s="141"/>
      <c r="CA67" s="141"/>
      <c r="CB67" s="141"/>
      <c r="CC67" s="141"/>
      <c r="CD67" s="141"/>
    </row>
    <row r="68" spans="2:82" hidden="1">
      <c r="B68" s="27" t="s">
        <v>269</v>
      </c>
      <c r="C68" s="58" t="s">
        <v>270</v>
      </c>
      <c r="D68" s="58" t="s">
        <v>16</v>
      </c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106"/>
      <c r="AV68" s="106"/>
      <c r="AW68" s="106"/>
      <c r="AX68" s="106"/>
      <c r="AY68" s="106"/>
      <c r="AZ68" s="106"/>
      <c r="BA68" s="106"/>
      <c r="BB68" s="106"/>
      <c r="BC68" s="106"/>
      <c r="BD68" s="151"/>
      <c r="BE68" s="151"/>
      <c r="BF68" s="151"/>
      <c r="BG68" s="151"/>
      <c r="BH68" s="151"/>
      <c r="BI68" s="151"/>
      <c r="BJ68" s="151"/>
      <c r="BK68" s="151"/>
      <c r="BL68" s="151"/>
      <c r="BM68" s="151"/>
      <c r="BN68" s="151"/>
      <c r="BO68" s="151"/>
      <c r="BP68" s="151"/>
      <c r="BQ68" s="149"/>
      <c r="BR68" s="141"/>
      <c r="BS68" s="141"/>
      <c r="BT68" s="141"/>
      <c r="BU68" s="141"/>
      <c r="BV68" s="141"/>
      <c r="BW68" s="141"/>
      <c r="BX68" s="141"/>
      <c r="BY68" s="141"/>
      <c r="BZ68" s="141"/>
      <c r="CA68" s="141"/>
      <c r="CB68" s="141"/>
      <c r="CC68" s="141"/>
      <c r="CD68" s="141"/>
    </row>
    <row r="69" spans="2:82" hidden="1">
      <c r="B69" s="27" t="s">
        <v>271</v>
      </c>
      <c r="C69" s="58" t="s">
        <v>272</v>
      </c>
      <c r="D69" s="58" t="s">
        <v>16</v>
      </c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  <c r="AS69" s="106"/>
      <c r="AT69" s="106"/>
      <c r="AU69" s="106"/>
      <c r="AV69" s="106"/>
      <c r="AW69" s="106"/>
      <c r="AX69" s="106"/>
      <c r="AY69" s="106"/>
      <c r="AZ69" s="106"/>
      <c r="BA69" s="106"/>
      <c r="BB69" s="106"/>
      <c r="BC69" s="106"/>
      <c r="BD69" s="151"/>
      <c r="BE69" s="151"/>
      <c r="BF69" s="151"/>
      <c r="BG69" s="151"/>
      <c r="BH69" s="151"/>
      <c r="BI69" s="151"/>
      <c r="BJ69" s="151"/>
      <c r="BK69" s="151"/>
      <c r="BL69" s="151"/>
      <c r="BM69" s="151"/>
      <c r="BN69" s="151"/>
      <c r="BO69" s="151"/>
      <c r="BP69" s="151"/>
      <c r="BQ69" s="149"/>
      <c r="BR69" s="141"/>
      <c r="BS69" s="141"/>
      <c r="BT69" s="141"/>
      <c r="BU69" s="141"/>
      <c r="BV69" s="141"/>
      <c r="BW69" s="141"/>
      <c r="BX69" s="141"/>
      <c r="BY69" s="141"/>
      <c r="BZ69" s="141"/>
      <c r="CA69" s="141"/>
      <c r="CB69" s="141"/>
      <c r="CC69" s="141"/>
      <c r="CD69" s="141"/>
    </row>
    <row r="70" spans="2:82" hidden="1">
      <c r="B70" s="27" t="s">
        <v>273</v>
      </c>
      <c r="C70" s="58" t="s">
        <v>274</v>
      </c>
      <c r="D70" s="58" t="s">
        <v>16</v>
      </c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  <c r="AS70" s="106"/>
      <c r="AT70" s="106"/>
      <c r="AU70" s="106"/>
      <c r="AV70" s="106"/>
      <c r="AW70" s="106"/>
      <c r="AX70" s="106"/>
      <c r="AY70" s="106"/>
      <c r="AZ70" s="106"/>
      <c r="BA70" s="106"/>
      <c r="BB70" s="106"/>
      <c r="BC70" s="106"/>
      <c r="BD70" s="151"/>
      <c r="BE70" s="151"/>
      <c r="BF70" s="151"/>
      <c r="BG70" s="151"/>
      <c r="BH70" s="151"/>
      <c r="BI70" s="151"/>
      <c r="BJ70" s="151"/>
      <c r="BK70" s="151"/>
      <c r="BL70" s="151"/>
      <c r="BM70" s="151"/>
      <c r="BN70" s="151"/>
      <c r="BO70" s="151"/>
      <c r="BP70" s="151"/>
      <c r="BQ70" s="149"/>
      <c r="BR70" s="141"/>
      <c r="BS70" s="141"/>
      <c r="BT70" s="141"/>
      <c r="BU70" s="141"/>
      <c r="BV70" s="141"/>
      <c r="BW70" s="141"/>
      <c r="BX70" s="141"/>
      <c r="BY70" s="141"/>
      <c r="BZ70" s="141"/>
      <c r="CA70" s="141"/>
      <c r="CB70" s="141"/>
      <c r="CC70" s="141"/>
      <c r="CD70" s="141"/>
    </row>
    <row r="71" spans="2:82" hidden="1">
      <c r="B71" s="27" t="s">
        <v>275</v>
      </c>
      <c r="C71" s="58" t="s">
        <v>276</v>
      </c>
      <c r="D71" s="58" t="s">
        <v>16</v>
      </c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51"/>
      <c r="BE71" s="151"/>
      <c r="BF71" s="151"/>
      <c r="BG71" s="151"/>
      <c r="BH71" s="151"/>
      <c r="BI71" s="151"/>
      <c r="BJ71" s="151"/>
      <c r="BK71" s="151"/>
      <c r="BL71" s="151"/>
      <c r="BM71" s="151"/>
      <c r="BN71" s="151"/>
      <c r="BO71" s="151"/>
      <c r="BP71" s="151"/>
      <c r="BQ71" s="149"/>
      <c r="BR71" s="141"/>
      <c r="BS71" s="141"/>
      <c r="BT71" s="141"/>
      <c r="BU71" s="141"/>
      <c r="BV71" s="141"/>
      <c r="BW71" s="141"/>
      <c r="BX71" s="141"/>
      <c r="BY71" s="141"/>
      <c r="BZ71" s="141"/>
      <c r="CA71" s="141"/>
      <c r="CB71" s="141"/>
      <c r="CC71" s="141"/>
      <c r="CD71" s="141"/>
    </row>
    <row r="72" spans="2:82" hidden="1">
      <c r="B72" s="27" t="s">
        <v>277</v>
      </c>
      <c r="C72" s="58" t="s">
        <v>278</v>
      </c>
      <c r="D72" s="58" t="s">
        <v>16</v>
      </c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  <c r="AS72" s="106"/>
      <c r="AT72" s="106"/>
      <c r="AU72" s="106"/>
      <c r="AV72" s="106"/>
      <c r="AW72" s="106"/>
      <c r="AX72" s="106"/>
      <c r="AY72" s="106"/>
      <c r="AZ72" s="106"/>
      <c r="BA72" s="106"/>
      <c r="BB72" s="106"/>
      <c r="BC72" s="106"/>
      <c r="BD72" s="151"/>
      <c r="BE72" s="151"/>
      <c r="BF72" s="151"/>
      <c r="BG72" s="151"/>
      <c r="BH72" s="151"/>
      <c r="BI72" s="151"/>
      <c r="BJ72" s="151"/>
      <c r="BK72" s="151"/>
      <c r="BL72" s="151"/>
      <c r="BM72" s="151"/>
      <c r="BN72" s="151"/>
      <c r="BO72" s="151"/>
      <c r="BP72" s="151"/>
      <c r="BQ72" s="149"/>
      <c r="BR72" s="141"/>
      <c r="BS72" s="141"/>
      <c r="BT72" s="141"/>
      <c r="BU72" s="141"/>
      <c r="BV72" s="141"/>
      <c r="BW72" s="141"/>
      <c r="BX72" s="141"/>
      <c r="BY72" s="141"/>
      <c r="BZ72" s="141"/>
      <c r="CA72" s="141"/>
      <c r="CB72" s="141"/>
      <c r="CC72" s="141"/>
      <c r="CD72" s="141"/>
    </row>
    <row r="73" spans="2:82">
      <c r="B73" s="25" t="s">
        <v>279</v>
      </c>
      <c r="C73" s="57" t="s">
        <v>280</v>
      </c>
      <c r="D73" s="57" t="s">
        <v>16</v>
      </c>
      <c r="E73" s="173"/>
      <c r="F73" s="173"/>
      <c r="G73" s="173"/>
      <c r="H73" s="173"/>
      <c r="I73" s="173"/>
      <c r="J73" s="173"/>
      <c r="K73" s="173"/>
      <c r="L73" s="173"/>
      <c r="M73" s="173"/>
      <c r="N73" s="173"/>
      <c r="O73" s="173"/>
      <c r="P73" s="173"/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  <c r="AS73" s="106"/>
      <c r="AT73" s="106"/>
      <c r="AU73" s="106"/>
      <c r="AV73" s="106"/>
      <c r="AW73" s="106"/>
      <c r="AX73" s="106"/>
      <c r="AY73" s="106"/>
      <c r="AZ73" s="106"/>
      <c r="BA73" s="106"/>
      <c r="BB73" s="106"/>
      <c r="BC73" s="106"/>
      <c r="BD73" s="151"/>
      <c r="BE73" s="151"/>
      <c r="BF73" s="151"/>
      <c r="BG73" s="151"/>
      <c r="BH73" s="151"/>
      <c r="BI73" s="151"/>
      <c r="BJ73" s="151"/>
      <c r="BK73" s="151"/>
      <c r="BL73" s="151"/>
      <c r="BM73" s="151"/>
      <c r="BN73" s="151"/>
      <c r="BO73" s="151"/>
      <c r="BP73" s="151"/>
      <c r="BQ73" s="149"/>
      <c r="BR73" s="141">
        <v>504</v>
      </c>
      <c r="BS73" s="141">
        <v>560.29999999999995</v>
      </c>
      <c r="BT73" s="141">
        <v>606.70000000000005</v>
      </c>
      <c r="BU73" s="141">
        <v>472.3</v>
      </c>
      <c r="BV73" s="141">
        <v>590.20000000000005</v>
      </c>
      <c r="BW73" s="141">
        <v>560.4</v>
      </c>
      <c r="BX73" s="141">
        <v>524.6</v>
      </c>
      <c r="BY73" s="141">
        <v>636.30000000000007</v>
      </c>
      <c r="BZ73" s="141">
        <v>663.40000000000009</v>
      </c>
      <c r="CA73" s="141">
        <v>842.30000000000007</v>
      </c>
      <c r="CB73" s="141">
        <v>610.29999999999995</v>
      </c>
      <c r="CC73" s="141">
        <v>531.5</v>
      </c>
      <c r="CD73" s="141">
        <v>7102.3</v>
      </c>
    </row>
    <row r="74" spans="2:82" hidden="1">
      <c r="B74" s="27" t="s">
        <v>281</v>
      </c>
      <c r="C74" s="58" t="s">
        <v>282</v>
      </c>
      <c r="D74" s="58" t="s">
        <v>16</v>
      </c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51"/>
      <c r="BE74" s="151"/>
      <c r="BF74" s="151"/>
      <c r="BG74" s="151"/>
      <c r="BH74" s="151"/>
      <c r="BI74" s="151"/>
      <c r="BJ74" s="151"/>
      <c r="BK74" s="151"/>
      <c r="BL74" s="151"/>
      <c r="BM74" s="151"/>
      <c r="BN74" s="151"/>
      <c r="BO74" s="151"/>
      <c r="BP74" s="151"/>
      <c r="BQ74" s="149"/>
      <c r="BR74" s="141"/>
      <c r="BS74" s="141"/>
      <c r="BT74" s="141"/>
      <c r="BU74" s="141"/>
      <c r="BV74" s="141"/>
      <c r="BW74" s="141"/>
      <c r="BX74" s="141"/>
      <c r="BY74" s="141"/>
      <c r="BZ74" s="141"/>
      <c r="CA74" s="141"/>
      <c r="CB74" s="141"/>
      <c r="CC74" s="141"/>
      <c r="CD74" s="141"/>
    </row>
    <row r="75" spans="2:82" hidden="1">
      <c r="B75" s="27" t="s">
        <v>283</v>
      </c>
      <c r="C75" s="58" t="s">
        <v>284</v>
      </c>
      <c r="D75" s="58" t="s">
        <v>16</v>
      </c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  <c r="AS75" s="106"/>
      <c r="AT75" s="106"/>
      <c r="AU75" s="106"/>
      <c r="AV75" s="106"/>
      <c r="AW75" s="106"/>
      <c r="AX75" s="106"/>
      <c r="AY75" s="106"/>
      <c r="AZ75" s="106"/>
      <c r="BA75" s="106"/>
      <c r="BB75" s="106"/>
      <c r="BC75" s="106"/>
      <c r="BD75" s="151"/>
      <c r="BE75" s="151"/>
      <c r="BF75" s="151"/>
      <c r="BG75" s="151"/>
      <c r="BH75" s="151"/>
      <c r="BI75" s="151"/>
      <c r="BJ75" s="151"/>
      <c r="BK75" s="151"/>
      <c r="BL75" s="151"/>
      <c r="BM75" s="151"/>
      <c r="BN75" s="151"/>
      <c r="BO75" s="151"/>
      <c r="BP75" s="151"/>
      <c r="BQ75" s="149"/>
      <c r="BR75" s="141"/>
      <c r="BS75" s="141"/>
      <c r="BT75" s="141"/>
      <c r="BU75" s="141"/>
      <c r="BV75" s="141"/>
      <c r="BW75" s="141"/>
      <c r="BX75" s="141"/>
      <c r="BY75" s="141"/>
      <c r="BZ75" s="141"/>
      <c r="CA75" s="141"/>
      <c r="CB75" s="141"/>
      <c r="CC75" s="141"/>
      <c r="CD75" s="141"/>
    </row>
    <row r="76" spans="2:82" hidden="1">
      <c r="B76" s="27" t="s">
        <v>285</v>
      </c>
      <c r="C76" s="58" t="s">
        <v>286</v>
      </c>
      <c r="D76" s="58" t="s">
        <v>16</v>
      </c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  <c r="AT76" s="106"/>
      <c r="AU76" s="106"/>
      <c r="AV76" s="106"/>
      <c r="AW76" s="106"/>
      <c r="AX76" s="106"/>
      <c r="AY76" s="106"/>
      <c r="AZ76" s="106"/>
      <c r="BA76" s="106"/>
      <c r="BB76" s="106"/>
      <c r="BC76" s="106"/>
      <c r="BD76" s="151"/>
      <c r="BE76" s="151"/>
      <c r="BF76" s="151"/>
      <c r="BG76" s="151"/>
      <c r="BH76" s="151"/>
      <c r="BI76" s="151"/>
      <c r="BJ76" s="151"/>
      <c r="BK76" s="151"/>
      <c r="BL76" s="151"/>
      <c r="BM76" s="151"/>
      <c r="BN76" s="151"/>
      <c r="BO76" s="151"/>
      <c r="BP76" s="151"/>
      <c r="BQ76" s="149"/>
      <c r="BR76" s="141"/>
      <c r="BS76" s="141"/>
      <c r="BT76" s="141"/>
      <c r="BU76" s="141"/>
      <c r="BV76" s="141"/>
      <c r="BW76" s="141"/>
      <c r="BX76" s="141"/>
      <c r="BY76" s="141"/>
      <c r="BZ76" s="141"/>
      <c r="CA76" s="141"/>
      <c r="CB76" s="141"/>
      <c r="CC76" s="141"/>
      <c r="CD76" s="141"/>
    </row>
    <row r="77" spans="2:82" hidden="1">
      <c r="B77" s="27" t="s">
        <v>287</v>
      </c>
      <c r="C77" s="58" t="s">
        <v>288</v>
      </c>
      <c r="D77" s="58" t="s">
        <v>16</v>
      </c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  <c r="AS77" s="106"/>
      <c r="AT77" s="106"/>
      <c r="AU77" s="106"/>
      <c r="AV77" s="106"/>
      <c r="AW77" s="106"/>
      <c r="AX77" s="106"/>
      <c r="AY77" s="106"/>
      <c r="AZ77" s="106"/>
      <c r="BA77" s="106"/>
      <c r="BB77" s="106"/>
      <c r="BC77" s="106"/>
      <c r="BD77" s="151"/>
      <c r="BE77" s="151"/>
      <c r="BF77" s="151"/>
      <c r="BG77" s="151"/>
      <c r="BH77" s="151"/>
      <c r="BI77" s="151"/>
      <c r="BJ77" s="151"/>
      <c r="BK77" s="151"/>
      <c r="BL77" s="151"/>
      <c r="BM77" s="151"/>
      <c r="BN77" s="151"/>
      <c r="BO77" s="151"/>
      <c r="BP77" s="151"/>
      <c r="BQ77" s="149"/>
      <c r="BR77" s="141"/>
      <c r="BS77" s="141"/>
      <c r="BT77" s="141"/>
      <c r="BU77" s="141"/>
      <c r="BV77" s="141"/>
      <c r="BW77" s="141"/>
      <c r="BX77" s="141"/>
      <c r="BY77" s="141"/>
      <c r="BZ77" s="141"/>
      <c r="CA77" s="141"/>
      <c r="CB77" s="141"/>
      <c r="CC77" s="141"/>
      <c r="CD77" s="141"/>
    </row>
    <row r="78" spans="2:82">
      <c r="B78" s="25" t="s">
        <v>289</v>
      </c>
      <c r="C78" s="57" t="s">
        <v>290</v>
      </c>
      <c r="D78" s="57" t="s">
        <v>16</v>
      </c>
      <c r="E78" s="173"/>
      <c r="F78" s="173"/>
      <c r="G78" s="173"/>
      <c r="H78" s="173"/>
      <c r="I78" s="173"/>
      <c r="J78" s="173"/>
      <c r="K78" s="173"/>
      <c r="L78" s="173"/>
      <c r="M78" s="173"/>
      <c r="N78" s="173"/>
      <c r="O78" s="173"/>
      <c r="P78" s="173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51"/>
      <c r="BE78" s="151"/>
      <c r="BF78" s="151"/>
      <c r="BG78" s="151"/>
      <c r="BH78" s="151"/>
      <c r="BI78" s="151"/>
      <c r="BJ78" s="151"/>
      <c r="BK78" s="151"/>
      <c r="BL78" s="151"/>
      <c r="BM78" s="151"/>
      <c r="BN78" s="151"/>
      <c r="BO78" s="151"/>
      <c r="BP78" s="151"/>
      <c r="BQ78" s="149"/>
      <c r="BR78" s="141">
        <v>44.1</v>
      </c>
      <c r="BS78" s="141">
        <v>36.1</v>
      </c>
      <c r="BT78" s="141">
        <v>48.6</v>
      </c>
      <c r="BU78" s="141">
        <v>41.399999999999991</v>
      </c>
      <c r="BV78" s="141">
        <v>40.300000000000004</v>
      </c>
      <c r="BW78" s="141">
        <v>104.39999999999999</v>
      </c>
      <c r="BX78" s="141">
        <v>54.1</v>
      </c>
      <c r="BY78" s="141">
        <v>44.3</v>
      </c>
      <c r="BZ78" s="141">
        <v>35.800000000000004</v>
      </c>
      <c r="CA78" s="141">
        <v>44.6</v>
      </c>
      <c r="CB78" s="141">
        <v>46.9</v>
      </c>
      <c r="CC78" s="141">
        <v>49.9</v>
      </c>
      <c r="CD78" s="141">
        <v>590.5</v>
      </c>
    </row>
    <row r="79" spans="2:82">
      <c r="B79" s="25" t="s">
        <v>291</v>
      </c>
      <c r="C79" s="57" t="s">
        <v>292</v>
      </c>
      <c r="D79" s="57" t="s">
        <v>16</v>
      </c>
      <c r="E79" s="173"/>
      <c r="F79" s="173"/>
      <c r="G79" s="173"/>
      <c r="H79" s="173"/>
      <c r="I79" s="173"/>
      <c r="J79" s="173"/>
      <c r="K79" s="173"/>
      <c r="L79" s="173"/>
      <c r="M79" s="173"/>
      <c r="N79" s="173"/>
      <c r="O79" s="173"/>
      <c r="P79" s="173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51"/>
      <c r="BE79" s="151"/>
      <c r="BF79" s="151"/>
      <c r="BG79" s="151"/>
      <c r="BH79" s="151"/>
      <c r="BI79" s="151"/>
      <c r="BJ79" s="151"/>
      <c r="BK79" s="151"/>
      <c r="BL79" s="151"/>
      <c r="BM79" s="151"/>
      <c r="BN79" s="151"/>
      <c r="BO79" s="151"/>
      <c r="BP79" s="151"/>
      <c r="BQ79" s="149"/>
      <c r="BR79" s="141">
        <v>38.499999999999986</v>
      </c>
      <c r="BS79" s="141">
        <v>39.000000000000014</v>
      </c>
      <c r="BT79" s="141">
        <v>58.902000000000001</v>
      </c>
      <c r="BU79" s="141">
        <v>40.398999999999987</v>
      </c>
      <c r="BV79" s="141">
        <v>40.700000000000003</v>
      </c>
      <c r="BW79" s="141">
        <v>47.59999999999998</v>
      </c>
      <c r="BX79" s="141">
        <v>39.399999999999991</v>
      </c>
      <c r="BY79" s="141">
        <v>113.99999999999999</v>
      </c>
      <c r="BZ79" s="141">
        <v>225.10000000000002</v>
      </c>
      <c r="CA79" s="141">
        <v>59.500000000000014</v>
      </c>
      <c r="CB79" s="141">
        <v>67.606000000000009</v>
      </c>
      <c r="CC79" s="141">
        <v>129.5</v>
      </c>
      <c r="CD79" s="141">
        <v>900.20699999999999</v>
      </c>
    </row>
    <row r="80" spans="2:82" hidden="1">
      <c r="B80" s="27" t="s">
        <v>293</v>
      </c>
      <c r="C80" s="58" t="s">
        <v>251</v>
      </c>
      <c r="D80" s="58" t="s">
        <v>16</v>
      </c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  <c r="AS80" s="106"/>
      <c r="AT80" s="106"/>
      <c r="AU80" s="106"/>
      <c r="AV80" s="106"/>
      <c r="AW80" s="106"/>
      <c r="AX80" s="106"/>
      <c r="AY80" s="106"/>
      <c r="AZ80" s="106"/>
      <c r="BA80" s="106"/>
      <c r="BB80" s="106"/>
      <c r="BC80" s="106"/>
      <c r="BD80" s="151"/>
      <c r="BE80" s="151"/>
      <c r="BF80" s="151"/>
      <c r="BG80" s="151"/>
      <c r="BH80" s="151"/>
      <c r="BI80" s="151"/>
      <c r="BJ80" s="151"/>
      <c r="BK80" s="151"/>
      <c r="BL80" s="151"/>
      <c r="BM80" s="151"/>
      <c r="BN80" s="151"/>
      <c r="BO80" s="151"/>
      <c r="BP80" s="151"/>
      <c r="BQ80" s="149"/>
      <c r="BR80" s="141"/>
      <c r="BS80" s="141"/>
      <c r="BT80" s="141"/>
      <c r="BU80" s="141"/>
      <c r="BV80" s="141"/>
      <c r="BW80" s="141"/>
      <c r="BX80" s="141"/>
      <c r="BY80" s="141"/>
      <c r="BZ80" s="141"/>
      <c r="CA80" s="141"/>
      <c r="CB80" s="141"/>
      <c r="CC80" s="141"/>
      <c r="CD80" s="149"/>
    </row>
    <row r="81" spans="2:82" hidden="1">
      <c r="B81" s="27" t="s">
        <v>294</v>
      </c>
      <c r="C81" s="59" t="s">
        <v>295</v>
      </c>
      <c r="D81" s="59" t="s">
        <v>16</v>
      </c>
      <c r="E81" s="175"/>
      <c r="F81" s="175"/>
      <c r="G81" s="175"/>
      <c r="H81" s="175"/>
      <c r="I81" s="175"/>
      <c r="J81" s="175"/>
      <c r="K81" s="175"/>
      <c r="L81" s="175"/>
      <c r="M81" s="175"/>
      <c r="N81" s="175"/>
      <c r="O81" s="175"/>
      <c r="P81" s="175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51"/>
      <c r="BE81" s="151"/>
      <c r="BF81" s="151"/>
      <c r="BG81" s="151"/>
      <c r="BH81" s="151"/>
      <c r="BI81" s="151"/>
      <c r="BJ81" s="151"/>
      <c r="BK81" s="151"/>
      <c r="BL81" s="151"/>
      <c r="BM81" s="151"/>
      <c r="BN81" s="151"/>
      <c r="BO81" s="151"/>
      <c r="BP81" s="151"/>
      <c r="BQ81" s="149"/>
      <c r="BR81" s="141"/>
      <c r="BS81" s="141"/>
      <c r="BT81" s="141"/>
      <c r="BU81" s="141"/>
      <c r="BV81" s="141"/>
      <c r="BW81" s="141"/>
      <c r="BX81" s="141"/>
      <c r="BY81" s="141"/>
      <c r="BZ81" s="141"/>
      <c r="CA81" s="141"/>
      <c r="CB81" s="141"/>
      <c r="CC81" s="141"/>
      <c r="CD81" s="149"/>
    </row>
    <row r="82" spans="2:82" hidden="1">
      <c r="B82" s="27" t="s">
        <v>296</v>
      </c>
      <c r="C82" s="59" t="s">
        <v>297</v>
      </c>
      <c r="D82" s="59" t="s">
        <v>16</v>
      </c>
      <c r="E82" s="175"/>
      <c r="F82" s="175"/>
      <c r="G82" s="175"/>
      <c r="H82" s="175"/>
      <c r="I82" s="175"/>
      <c r="J82" s="175"/>
      <c r="K82" s="175"/>
      <c r="L82" s="175"/>
      <c r="M82" s="175"/>
      <c r="N82" s="175"/>
      <c r="O82" s="175"/>
      <c r="P82" s="175"/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  <c r="AS82" s="106"/>
      <c r="AT82" s="106"/>
      <c r="AU82" s="106"/>
      <c r="AV82" s="106"/>
      <c r="AW82" s="106"/>
      <c r="AX82" s="106"/>
      <c r="AY82" s="106"/>
      <c r="AZ82" s="106"/>
      <c r="BA82" s="106"/>
      <c r="BB82" s="106"/>
      <c r="BC82" s="106"/>
      <c r="BD82" s="151"/>
      <c r="BE82" s="151"/>
      <c r="BF82" s="151"/>
      <c r="BG82" s="151"/>
      <c r="BH82" s="151"/>
      <c r="BI82" s="151"/>
      <c r="BJ82" s="151"/>
      <c r="BK82" s="151"/>
      <c r="BL82" s="151"/>
      <c r="BM82" s="151"/>
      <c r="BN82" s="151"/>
      <c r="BO82" s="151"/>
      <c r="BP82" s="151"/>
      <c r="BQ82" s="149"/>
      <c r="BR82" s="141"/>
      <c r="BS82" s="141"/>
      <c r="BT82" s="141"/>
      <c r="BU82" s="141"/>
      <c r="BV82" s="141"/>
      <c r="BW82" s="141"/>
      <c r="BX82" s="141"/>
      <c r="BY82" s="141"/>
      <c r="BZ82" s="141"/>
      <c r="CA82" s="141"/>
      <c r="CB82" s="141"/>
      <c r="CC82" s="141"/>
      <c r="CD82" s="149"/>
    </row>
    <row r="83" spans="2:82" hidden="1">
      <c r="B83" s="27" t="s">
        <v>298</v>
      </c>
      <c r="C83" s="58" t="s">
        <v>299</v>
      </c>
      <c r="D83" s="58" t="s">
        <v>16</v>
      </c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51"/>
      <c r="BE83" s="151"/>
      <c r="BF83" s="151"/>
      <c r="BG83" s="151"/>
      <c r="BH83" s="151"/>
      <c r="BI83" s="151"/>
      <c r="BJ83" s="151"/>
      <c r="BK83" s="151"/>
      <c r="BL83" s="151"/>
      <c r="BM83" s="151"/>
      <c r="BN83" s="151"/>
      <c r="BO83" s="151"/>
      <c r="BP83" s="151"/>
      <c r="BQ83" s="149"/>
      <c r="BR83" s="141"/>
      <c r="BS83" s="141"/>
      <c r="BT83" s="141"/>
      <c r="BU83" s="141"/>
      <c r="BV83" s="141"/>
      <c r="BW83" s="141"/>
      <c r="BX83" s="141"/>
      <c r="BY83" s="141"/>
      <c r="BZ83" s="141"/>
      <c r="CA83" s="141"/>
      <c r="CB83" s="141"/>
      <c r="CC83" s="141"/>
      <c r="CD83" s="149"/>
    </row>
    <row r="84" spans="2:82" ht="33.75" customHeight="1">
      <c r="B84" s="25" t="s">
        <v>300</v>
      </c>
      <c r="C84" s="62" t="s">
        <v>301</v>
      </c>
      <c r="D84" s="62" t="s">
        <v>16</v>
      </c>
      <c r="E84" s="176"/>
      <c r="F84" s="176"/>
      <c r="G84" s="176"/>
      <c r="H84" s="176"/>
      <c r="I84" s="176"/>
      <c r="J84" s="176"/>
      <c r="K84" s="176"/>
      <c r="L84" s="176"/>
      <c r="M84" s="176"/>
      <c r="N84" s="176"/>
      <c r="O84" s="176"/>
      <c r="P84" s="17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  <c r="AS84" s="106"/>
      <c r="AT84" s="106"/>
      <c r="AU84" s="106"/>
      <c r="AV84" s="106"/>
      <c r="AW84" s="106"/>
      <c r="AX84" s="106"/>
      <c r="AY84" s="106"/>
      <c r="AZ84" s="106"/>
      <c r="BA84" s="106"/>
      <c r="BB84" s="106"/>
      <c r="BC84" s="106"/>
      <c r="BD84" s="151"/>
      <c r="BE84" s="151"/>
      <c r="BF84" s="151"/>
      <c r="BG84" s="151"/>
      <c r="BH84" s="151"/>
      <c r="BI84" s="151"/>
      <c r="BJ84" s="151"/>
      <c r="BK84" s="151"/>
      <c r="BL84" s="151"/>
      <c r="BM84" s="151"/>
      <c r="BN84" s="151"/>
      <c r="BO84" s="151"/>
      <c r="BP84" s="151"/>
      <c r="BQ84" s="149"/>
      <c r="BR84" s="141"/>
      <c r="BS84" s="141"/>
      <c r="BT84" s="141"/>
      <c r="BU84" s="141"/>
      <c r="BV84" s="141"/>
      <c r="BW84" s="141"/>
      <c r="BX84" s="141"/>
      <c r="BY84" s="141"/>
      <c r="BZ84" s="141"/>
      <c r="CA84" s="141"/>
      <c r="CB84" s="141"/>
      <c r="CC84" s="141"/>
      <c r="CD84" s="149"/>
    </row>
    <row r="85" spans="2:82" hidden="1">
      <c r="B85" s="27" t="s">
        <v>302</v>
      </c>
      <c r="C85" s="58" t="s">
        <v>303</v>
      </c>
      <c r="D85" s="58" t="s">
        <v>16</v>
      </c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  <c r="AS85" s="106"/>
      <c r="AT85" s="106"/>
      <c r="AU85" s="106"/>
      <c r="AV85" s="106"/>
      <c r="AW85" s="106"/>
      <c r="AX85" s="106"/>
      <c r="AY85" s="106"/>
      <c r="AZ85" s="106"/>
      <c r="BA85" s="106"/>
      <c r="BB85" s="106"/>
      <c r="BC85" s="106"/>
      <c r="BD85" s="151"/>
      <c r="BE85" s="151"/>
      <c r="BF85" s="151"/>
      <c r="BG85" s="151"/>
      <c r="BH85" s="151"/>
      <c r="BI85" s="151"/>
      <c r="BJ85" s="151"/>
      <c r="BK85" s="151"/>
      <c r="BL85" s="151"/>
      <c r="BM85" s="151"/>
      <c r="BN85" s="151"/>
      <c r="BO85" s="151"/>
      <c r="BP85" s="151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</row>
    <row r="86" spans="2:82" hidden="1">
      <c r="B86" s="27" t="s">
        <v>304</v>
      </c>
      <c r="C86" s="59" t="s">
        <v>305</v>
      </c>
      <c r="D86" s="59" t="s">
        <v>16</v>
      </c>
      <c r="E86" s="175"/>
      <c r="F86" s="175"/>
      <c r="G86" s="175"/>
      <c r="H86" s="175"/>
      <c r="I86" s="175"/>
      <c r="J86" s="175"/>
      <c r="K86" s="175"/>
      <c r="L86" s="175"/>
      <c r="M86" s="175"/>
      <c r="N86" s="175"/>
      <c r="O86" s="175"/>
      <c r="P86" s="175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  <c r="AS86" s="106"/>
      <c r="AT86" s="106"/>
      <c r="AU86" s="106"/>
      <c r="AV86" s="106"/>
      <c r="AW86" s="106"/>
      <c r="AX86" s="106"/>
      <c r="AY86" s="106"/>
      <c r="AZ86" s="106"/>
      <c r="BA86" s="106"/>
      <c r="BB86" s="106"/>
      <c r="BC86" s="106"/>
      <c r="BD86" s="151"/>
      <c r="BE86" s="151"/>
      <c r="BF86" s="151"/>
      <c r="BG86" s="151"/>
      <c r="BH86" s="151"/>
      <c r="BI86" s="151"/>
      <c r="BJ86" s="151"/>
      <c r="BK86" s="151"/>
      <c r="BL86" s="151"/>
      <c r="BM86" s="151"/>
      <c r="BN86" s="151"/>
      <c r="BO86" s="151"/>
      <c r="BP86" s="151"/>
      <c r="BQ86" s="149"/>
      <c r="BR86" s="149"/>
      <c r="BS86" s="149"/>
      <c r="BT86" s="149"/>
      <c r="BU86" s="149"/>
      <c r="BV86" s="149"/>
      <c r="BW86" s="149"/>
      <c r="BX86" s="149"/>
      <c r="BY86" s="149"/>
      <c r="BZ86" s="149"/>
      <c r="CA86" s="149"/>
      <c r="CB86" s="149"/>
      <c r="CC86" s="149"/>
      <c r="CD86" s="149"/>
    </row>
    <row r="87" spans="2:82" hidden="1">
      <c r="B87" s="27" t="s">
        <v>306</v>
      </c>
      <c r="C87" s="59" t="s">
        <v>307</v>
      </c>
      <c r="D87" s="59" t="s">
        <v>16</v>
      </c>
      <c r="E87" s="175"/>
      <c r="F87" s="175"/>
      <c r="G87" s="175"/>
      <c r="H87" s="175"/>
      <c r="I87" s="175"/>
      <c r="J87" s="175"/>
      <c r="K87" s="175"/>
      <c r="L87" s="175"/>
      <c r="M87" s="175"/>
      <c r="N87" s="175"/>
      <c r="O87" s="175"/>
      <c r="P87" s="175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  <c r="AT87" s="106"/>
      <c r="AU87" s="106"/>
      <c r="AV87" s="106"/>
      <c r="AW87" s="106"/>
      <c r="AX87" s="106"/>
      <c r="AY87" s="106"/>
      <c r="AZ87" s="106"/>
      <c r="BA87" s="106"/>
      <c r="BB87" s="106"/>
      <c r="BC87" s="106"/>
      <c r="BD87" s="151"/>
      <c r="BE87" s="151"/>
      <c r="BF87" s="151"/>
      <c r="BG87" s="151"/>
      <c r="BH87" s="151"/>
      <c r="BI87" s="151"/>
      <c r="BJ87" s="151"/>
      <c r="BK87" s="151"/>
      <c r="BL87" s="151"/>
      <c r="BM87" s="151"/>
      <c r="BN87" s="151"/>
      <c r="BO87" s="151"/>
      <c r="BP87" s="151"/>
      <c r="BQ87" s="149"/>
      <c r="BR87" s="149"/>
      <c r="BS87" s="149"/>
      <c r="BT87" s="149"/>
      <c r="BU87" s="149"/>
      <c r="BV87" s="149"/>
      <c r="BW87" s="149"/>
      <c r="BX87" s="149"/>
      <c r="BY87" s="149"/>
      <c r="BZ87" s="149"/>
      <c r="CA87" s="149"/>
      <c r="CB87" s="149"/>
      <c r="CC87" s="149"/>
      <c r="CD87" s="149"/>
    </row>
    <row r="88" spans="2:82" hidden="1">
      <c r="B88" s="27" t="s">
        <v>308</v>
      </c>
      <c r="C88" s="59" t="s">
        <v>309</v>
      </c>
      <c r="D88" s="59" t="s">
        <v>16</v>
      </c>
      <c r="E88" s="175"/>
      <c r="F88" s="175"/>
      <c r="G88" s="175"/>
      <c r="H88" s="175"/>
      <c r="I88" s="175"/>
      <c r="J88" s="175"/>
      <c r="K88" s="175"/>
      <c r="L88" s="175"/>
      <c r="M88" s="175"/>
      <c r="N88" s="175"/>
      <c r="O88" s="175"/>
      <c r="P88" s="175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  <c r="AS88" s="106"/>
      <c r="AT88" s="106"/>
      <c r="AU88" s="106"/>
      <c r="AV88" s="106"/>
      <c r="AW88" s="106"/>
      <c r="AX88" s="106"/>
      <c r="AY88" s="106"/>
      <c r="AZ88" s="106"/>
      <c r="BA88" s="106"/>
      <c r="BB88" s="106"/>
      <c r="BC88" s="106"/>
      <c r="BD88" s="151"/>
      <c r="BE88" s="151"/>
      <c r="BF88" s="151"/>
      <c r="BG88" s="151"/>
      <c r="BH88" s="151"/>
      <c r="BI88" s="151"/>
      <c r="BJ88" s="151"/>
      <c r="BK88" s="151"/>
      <c r="BL88" s="151"/>
      <c r="BM88" s="151"/>
      <c r="BN88" s="151"/>
      <c r="BO88" s="151"/>
      <c r="BP88" s="151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</row>
    <row r="89" spans="2:82" hidden="1">
      <c r="B89" s="17" t="s">
        <v>310</v>
      </c>
      <c r="C89" s="63" t="s">
        <v>311</v>
      </c>
      <c r="D89" s="63" t="s">
        <v>16</v>
      </c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  <c r="AS89" s="106"/>
      <c r="AT89" s="106"/>
      <c r="AU89" s="106"/>
      <c r="AV89" s="106"/>
      <c r="AW89" s="106"/>
      <c r="AX89" s="106"/>
      <c r="AY89" s="106"/>
      <c r="AZ89" s="106"/>
      <c r="BA89" s="106"/>
      <c r="BB89" s="106"/>
      <c r="BC89" s="106"/>
      <c r="BD89" s="151"/>
      <c r="BE89" s="151"/>
      <c r="BF89" s="151"/>
      <c r="BG89" s="151"/>
      <c r="BH89" s="151"/>
      <c r="BI89" s="151"/>
      <c r="BJ89" s="151"/>
      <c r="BK89" s="151"/>
      <c r="BL89" s="151"/>
      <c r="BM89" s="151"/>
      <c r="BN89" s="151"/>
      <c r="BO89" s="151"/>
      <c r="BP89" s="151"/>
      <c r="BQ89" s="149"/>
      <c r="BR89" s="149"/>
      <c r="BS89" s="149"/>
      <c r="BT89" s="149"/>
      <c r="BU89" s="149"/>
      <c r="BV89" s="149"/>
      <c r="BW89" s="149"/>
      <c r="BX89" s="149"/>
      <c r="BY89" s="149"/>
      <c r="BZ89" s="149"/>
      <c r="CA89" s="149"/>
      <c r="CB89" s="149"/>
      <c r="CC89" s="149"/>
      <c r="CD89" s="149"/>
    </row>
  </sheetData>
  <mergeCells count="7">
    <mergeCell ref="B5:C6"/>
    <mergeCell ref="CD6:CD7"/>
    <mergeCell ref="BQ6:BQ7"/>
    <mergeCell ref="AD6:AD7"/>
    <mergeCell ref="AQ6:AQ7"/>
    <mergeCell ref="Q6:Q7"/>
    <mergeCell ref="BD6:BD7"/>
  </mergeCells>
  <hyperlinks>
    <hyperlink ref="B1" location="Indice!A1" display="Regresar" xr:uid="{00000000-0004-0000-0300-000000000000}"/>
  </hyperlinks>
  <pageMargins left="0.7" right="0.7" top="0.75" bottom="0.75" header="0.3" footer="0.3"/>
  <pageSetup orientation="portrait" r:id="rId1"/>
  <ignoredErrors>
    <ignoredError sqref="B8:B89" numberStoredAsText="1"/>
    <ignoredError sqref="BD85:BD89 BD63:BD84 E8:CD62 E63:BC84 BE63:CD84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CD54"/>
  <sheetViews>
    <sheetView showGridLines="0" zoomScaleNormal="100" workbookViewId="0">
      <pane xSplit="4" ySplit="8" topLeftCell="BY9" activePane="bottomRight" state="frozen"/>
      <selection pane="topRight" activeCell="E1" sqref="E1"/>
      <selection pane="bottomLeft" activeCell="A9" sqref="A9"/>
      <selection pane="bottomRight" activeCell="CD1" sqref="CD1:CD1048576"/>
    </sheetView>
  </sheetViews>
  <sheetFormatPr baseColWidth="10" defaultRowHeight="15"/>
  <cols>
    <col min="1" max="1" width="1.7109375" customWidth="1"/>
    <col min="2" max="2" width="4.7109375" customWidth="1"/>
    <col min="3" max="3" width="64.28515625" customWidth="1"/>
    <col min="4" max="4" width="1.7109375" customWidth="1"/>
    <col min="5" max="16" width="13.28515625" customWidth="1"/>
    <col min="17" max="55" width="11" customWidth="1"/>
    <col min="57" max="57" width="12.5703125" bestFit="1" customWidth="1"/>
    <col min="58" max="68" width="11.5703125"/>
    <col min="70" max="76" width="11.5703125"/>
    <col min="78" max="82" width="10.42578125" customWidth="1"/>
  </cols>
  <sheetData>
    <row r="1" spans="2:82">
      <c r="B1" s="7" t="s">
        <v>88</v>
      </c>
    </row>
    <row r="2" spans="2:82" ht="15.75">
      <c r="B2" s="35" t="s">
        <v>86</v>
      </c>
      <c r="C2" s="36"/>
      <c r="D2" s="19"/>
      <c r="E2" s="158" t="s">
        <v>714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</row>
    <row r="3" spans="2:82" ht="15.75">
      <c r="B3" s="145" t="s">
        <v>312</v>
      </c>
      <c r="C3" s="146"/>
      <c r="D3" s="18"/>
      <c r="E3" s="158" t="s">
        <v>87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</row>
    <row r="4" spans="2:82" ht="15.75">
      <c r="B4" s="13"/>
      <c r="C4" s="14"/>
      <c r="D4" s="15"/>
      <c r="E4" s="159" t="s">
        <v>711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</row>
    <row r="5" spans="2:82" ht="15.75">
      <c r="B5" s="194" t="s">
        <v>313</v>
      </c>
      <c r="C5" s="195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  <c r="BJ5" s="161"/>
      <c r="BK5" s="161"/>
      <c r="BL5" s="161"/>
      <c r="BM5" s="161"/>
      <c r="BN5" s="161"/>
      <c r="BO5" s="161"/>
      <c r="BP5" s="161"/>
      <c r="BQ5" s="161"/>
      <c r="BR5" s="160"/>
      <c r="BS5" s="160"/>
      <c r="BT5" s="160"/>
      <c r="BU5" s="160"/>
      <c r="BV5" s="160"/>
      <c r="BW5" s="160"/>
      <c r="BX5" s="160"/>
      <c r="BY5" s="160"/>
      <c r="BZ5" s="160"/>
      <c r="CA5" s="160"/>
      <c r="CB5" s="160"/>
      <c r="CC5" s="160"/>
      <c r="CD5" s="160"/>
    </row>
    <row r="6" spans="2:82">
      <c r="B6" s="194"/>
      <c r="C6" s="195"/>
      <c r="D6" s="16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97">
        <v>2018</v>
      </c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97">
        <v>2019</v>
      </c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97">
        <v>2020</v>
      </c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97">
        <v>2021</v>
      </c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97">
        <v>2022</v>
      </c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97">
        <v>2023</v>
      </c>
    </row>
    <row r="7" spans="2:82">
      <c r="B7" s="64"/>
      <c r="C7" s="65"/>
      <c r="D7" s="16"/>
      <c r="E7" s="163">
        <v>43101</v>
      </c>
      <c r="F7" s="163">
        <v>43132</v>
      </c>
      <c r="G7" s="163">
        <v>43160</v>
      </c>
      <c r="H7" s="163">
        <v>43191</v>
      </c>
      <c r="I7" s="163">
        <v>43221</v>
      </c>
      <c r="J7" s="163">
        <v>43252</v>
      </c>
      <c r="K7" s="163">
        <v>43282</v>
      </c>
      <c r="L7" s="163">
        <v>43313</v>
      </c>
      <c r="M7" s="163">
        <v>43344</v>
      </c>
      <c r="N7" s="163">
        <v>43374</v>
      </c>
      <c r="O7" s="163">
        <v>43405</v>
      </c>
      <c r="P7" s="163">
        <v>43435</v>
      </c>
      <c r="Q7" s="197"/>
      <c r="R7" s="163">
        <v>43466</v>
      </c>
      <c r="S7" s="163">
        <v>43497</v>
      </c>
      <c r="T7" s="163">
        <v>43525</v>
      </c>
      <c r="U7" s="163">
        <v>43556</v>
      </c>
      <c r="V7" s="163">
        <v>43586</v>
      </c>
      <c r="W7" s="163">
        <v>43617</v>
      </c>
      <c r="X7" s="163">
        <v>43647</v>
      </c>
      <c r="Y7" s="163">
        <v>43678</v>
      </c>
      <c r="Z7" s="163">
        <v>43709</v>
      </c>
      <c r="AA7" s="163">
        <v>43739</v>
      </c>
      <c r="AB7" s="163">
        <v>43770</v>
      </c>
      <c r="AC7" s="163">
        <v>43800</v>
      </c>
      <c r="AD7" s="197"/>
      <c r="AE7" s="163">
        <v>43831</v>
      </c>
      <c r="AF7" s="163">
        <v>43862</v>
      </c>
      <c r="AG7" s="163">
        <v>43891</v>
      </c>
      <c r="AH7" s="163">
        <v>43922</v>
      </c>
      <c r="AI7" s="163">
        <v>43952</v>
      </c>
      <c r="AJ7" s="163">
        <v>43983</v>
      </c>
      <c r="AK7" s="163">
        <v>44013</v>
      </c>
      <c r="AL7" s="163">
        <v>44044</v>
      </c>
      <c r="AM7" s="163">
        <v>44075</v>
      </c>
      <c r="AN7" s="163">
        <v>44105</v>
      </c>
      <c r="AO7" s="163">
        <v>44136</v>
      </c>
      <c r="AP7" s="163">
        <v>44166</v>
      </c>
      <c r="AQ7" s="197"/>
      <c r="AR7" s="163">
        <v>44197</v>
      </c>
      <c r="AS7" s="163">
        <v>44228</v>
      </c>
      <c r="AT7" s="163">
        <v>44256</v>
      </c>
      <c r="AU7" s="163">
        <v>44287</v>
      </c>
      <c r="AV7" s="163">
        <v>44317</v>
      </c>
      <c r="AW7" s="163">
        <v>44348</v>
      </c>
      <c r="AX7" s="163">
        <v>44378</v>
      </c>
      <c r="AY7" s="163">
        <v>44409</v>
      </c>
      <c r="AZ7" s="163">
        <v>44440</v>
      </c>
      <c r="BA7" s="163">
        <v>44470</v>
      </c>
      <c r="BB7" s="163">
        <v>44501</v>
      </c>
      <c r="BC7" s="163">
        <v>44531</v>
      </c>
      <c r="BD7" s="197"/>
      <c r="BE7" s="163">
        <v>44562</v>
      </c>
      <c r="BF7" s="163">
        <v>44593</v>
      </c>
      <c r="BG7" s="163">
        <v>44621</v>
      </c>
      <c r="BH7" s="163">
        <v>44652</v>
      </c>
      <c r="BI7" s="163">
        <v>44682</v>
      </c>
      <c r="BJ7" s="163">
        <v>44713</v>
      </c>
      <c r="BK7" s="163">
        <v>44743</v>
      </c>
      <c r="BL7" s="163">
        <v>44774</v>
      </c>
      <c r="BM7" s="163">
        <v>44805</v>
      </c>
      <c r="BN7" s="163">
        <v>44835</v>
      </c>
      <c r="BO7" s="163">
        <v>44866</v>
      </c>
      <c r="BP7" s="163">
        <v>44896</v>
      </c>
      <c r="BQ7" s="197"/>
      <c r="BR7" s="163">
        <v>44927</v>
      </c>
      <c r="BS7" s="163">
        <v>44958</v>
      </c>
      <c r="BT7" s="163">
        <v>44986</v>
      </c>
      <c r="BU7" s="163">
        <v>45017</v>
      </c>
      <c r="BV7" s="163">
        <v>45047</v>
      </c>
      <c r="BW7" s="163">
        <v>45078</v>
      </c>
      <c r="BX7" s="163">
        <v>45108</v>
      </c>
      <c r="BY7" s="163">
        <v>45139</v>
      </c>
      <c r="BZ7" s="163">
        <v>45170</v>
      </c>
      <c r="CA7" s="163">
        <v>45200</v>
      </c>
      <c r="CB7" s="163">
        <v>45231</v>
      </c>
      <c r="CC7" s="163">
        <v>45261</v>
      </c>
      <c r="CD7" s="197"/>
    </row>
    <row r="8" spans="2:82">
      <c r="B8" s="71" t="s">
        <v>27</v>
      </c>
      <c r="C8" s="72" t="s">
        <v>314</v>
      </c>
      <c r="D8" s="73" t="s">
        <v>16</v>
      </c>
      <c r="E8" s="139">
        <f t="shared" ref="E8:P8" si="0">+E9+E14+E15+E16+E20+E24+E34+E38</f>
        <v>4615.4357981904323</v>
      </c>
      <c r="F8" s="139">
        <f t="shared" si="0"/>
        <v>8136.1361935479053</v>
      </c>
      <c r="G8" s="139">
        <f t="shared" si="0"/>
        <v>7779.2855159222381</v>
      </c>
      <c r="H8" s="139">
        <f t="shared" si="0"/>
        <v>5388.6177277036959</v>
      </c>
      <c r="I8" s="139">
        <f t="shared" si="0"/>
        <v>2680.6337534797235</v>
      </c>
      <c r="J8" s="139">
        <f t="shared" si="0"/>
        <v>5113.9440631526531</v>
      </c>
      <c r="K8" s="139">
        <f t="shared" si="0"/>
        <v>7656.5754751146142</v>
      </c>
      <c r="L8" s="139">
        <f t="shared" si="0"/>
        <v>5083.1354023540798</v>
      </c>
      <c r="M8" s="139">
        <f t="shared" si="0"/>
        <v>3745.1773159872218</v>
      </c>
      <c r="N8" s="139">
        <f t="shared" si="0"/>
        <v>7374.3665958839483</v>
      </c>
      <c r="O8" s="139">
        <f t="shared" si="0"/>
        <v>7035.536973907725</v>
      </c>
      <c r="P8" s="139">
        <f t="shared" si="0"/>
        <v>4631.2791744054757</v>
      </c>
      <c r="Q8" s="139">
        <f t="shared" ref="Q8:BZ8" si="1">+Q9+Q14+Q15+Q16+Q20+Q24+Q34+Q38</f>
        <v>69240.123989649714</v>
      </c>
      <c r="R8" s="139">
        <f t="shared" ref="R8:AC8" si="2">+R9+R14+R15+R16+R20+R24+R34+R38</f>
        <v>5804.7775884346056</v>
      </c>
      <c r="S8" s="139">
        <f t="shared" si="2"/>
        <v>4237.0161140026903</v>
      </c>
      <c r="T8" s="139">
        <f t="shared" si="2"/>
        <v>4188.8820651930018</v>
      </c>
      <c r="U8" s="139">
        <f t="shared" si="2"/>
        <v>7475.7582146275181</v>
      </c>
      <c r="V8" s="139">
        <f t="shared" si="2"/>
        <v>4818.4337209152336</v>
      </c>
      <c r="W8" s="139">
        <f t="shared" si="2"/>
        <v>4031.9617386048039</v>
      </c>
      <c r="X8" s="139">
        <f t="shared" si="2"/>
        <v>6636.2974088831306</v>
      </c>
      <c r="Y8" s="139">
        <f t="shared" si="2"/>
        <v>5505.0367085228463</v>
      </c>
      <c r="Z8" s="139">
        <f t="shared" si="2"/>
        <v>3776.2714709504598</v>
      </c>
      <c r="AA8" s="139">
        <f t="shared" si="2"/>
        <v>6470.8865946392507</v>
      </c>
      <c r="AB8" s="139">
        <f t="shared" si="2"/>
        <v>7524.808211203117</v>
      </c>
      <c r="AC8" s="139">
        <f t="shared" si="2"/>
        <v>8728.3466807402601</v>
      </c>
      <c r="AD8" s="164">
        <f t="shared" si="1"/>
        <v>69198.47651671691</v>
      </c>
      <c r="AE8" s="139">
        <f t="shared" ref="AE8:AP8" si="3">+AE9+AE14+AE15+AE16+AE20+AE24+AE34+AE38</f>
        <v>6031.566449623585</v>
      </c>
      <c r="AF8" s="139">
        <f t="shared" si="3"/>
        <v>5162.1314819688896</v>
      </c>
      <c r="AG8" s="139">
        <f t="shared" si="3"/>
        <v>6181.8951000583838</v>
      </c>
      <c r="AH8" s="139">
        <f t="shared" si="3"/>
        <v>6523.9656543163719</v>
      </c>
      <c r="AI8" s="139">
        <f t="shared" si="3"/>
        <v>4858.8043141937578</v>
      </c>
      <c r="AJ8" s="139">
        <f t="shared" si="3"/>
        <v>6557.4179352519586</v>
      </c>
      <c r="AK8" s="139">
        <f t="shared" si="3"/>
        <v>5756.1468629368701</v>
      </c>
      <c r="AL8" s="139">
        <f t="shared" si="3"/>
        <v>4158.5946769000302</v>
      </c>
      <c r="AM8" s="139">
        <f t="shared" si="3"/>
        <v>5507.7043022051976</v>
      </c>
      <c r="AN8" s="139">
        <f t="shared" si="3"/>
        <v>5909.4855206386665</v>
      </c>
      <c r="AO8" s="139">
        <f t="shared" si="3"/>
        <v>6956.6567209336381</v>
      </c>
      <c r="AP8" s="139">
        <f t="shared" si="3"/>
        <v>8143.4956771222405</v>
      </c>
      <c r="AQ8" s="139">
        <f t="shared" si="1"/>
        <v>71747.864696149583</v>
      </c>
      <c r="AR8" s="139">
        <f t="shared" ref="AR8:BC8" si="4">+AR9+AR14+AR15+AR16+AR20+AR24+AR34+AR38</f>
        <v>6544.8789999999999</v>
      </c>
      <c r="AS8" s="139">
        <f t="shared" si="4"/>
        <v>5770.3319999999994</v>
      </c>
      <c r="AT8" s="139">
        <f t="shared" si="4"/>
        <v>8251.2489999999998</v>
      </c>
      <c r="AU8" s="139">
        <f t="shared" si="4"/>
        <v>4928.5209999999997</v>
      </c>
      <c r="AV8" s="139">
        <f t="shared" si="4"/>
        <v>6339.3340000000007</v>
      </c>
      <c r="AW8" s="139">
        <f t="shared" si="4"/>
        <v>6689.192</v>
      </c>
      <c r="AX8" s="139">
        <f t="shared" si="4"/>
        <v>7512.3050000000012</v>
      </c>
      <c r="AY8" s="139">
        <f t="shared" si="4"/>
        <v>5871.8109999999997</v>
      </c>
      <c r="AZ8" s="139">
        <f t="shared" si="4"/>
        <v>6751.6689999999999</v>
      </c>
      <c r="BA8" s="139">
        <f t="shared" si="4"/>
        <v>6712.6930000000002</v>
      </c>
      <c r="BB8" s="139">
        <f t="shared" si="4"/>
        <v>8442.5579999999991</v>
      </c>
      <c r="BC8" s="139">
        <f t="shared" si="4"/>
        <v>12032.546</v>
      </c>
      <c r="BD8" s="139">
        <f t="shared" si="1"/>
        <v>85847.088999999993</v>
      </c>
      <c r="BE8" s="139">
        <f t="shared" ref="BE8:BN8" si="5">+BE9+BE14+BE15+BE16+BE20+BE24+BE34+BE38</f>
        <v>6772.628999999999</v>
      </c>
      <c r="BF8" s="139">
        <f t="shared" si="5"/>
        <v>8799.978000000001</v>
      </c>
      <c r="BG8" s="139">
        <f t="shared" si="5"/>
        <v>7142.152</v>
      </c>
      <c r="BH8" s="139">
        <f t="shared" si="5"/>
        <v>6735.1859999999997</v>
      </c>
      <c r="BI8" s="139">
        <f t="shared" si="5"/>
        <v>7295.2379999999994</v>
      </c>
      <c r="BJ8" s="139">
        <f t="shared" si="5"/>
        <v>7841.06</v>
      </c>
      <c r="BK8" s="139">
        <f t="shared" si="5"/>
        <v>6490.4570000000003</v>
      </c>
      <c r="BL8" s="139">
        <f t="shared" si="5"/>
        <v>8921.3040000000001</v>
      </c>
      <c r="BM8" s="139">
        <f t="shared" si="5"/>
        <v>6785.4409999999989</v>
      </c>
      <c r="BN8" s="139">
        <f t="shared" si="5"/>
        <v>8100.232</v>
      </c>
      <c r="BO8" s="139">
        <f t="shared" ref="BO8:BP8" si="6">+BO9+BO14+BO15+BO16+BO20+BO24+BO34+BO38</f>
        <v>10219.611000000001</v>
      </c>
      <c r="BP8" s="139">
        <f t="shared" si="6"/>
        <v>8501.7420000000002</v>
      </c>
      <c r="BQ8" s="139">
        <f t="shared" si="1"/>
        <v>93605.03</v>
      </c>
      <c r="BR8" s="139">
        <f t="shared" si="1"/>
        <v>8343.025999999998</v>
      </c>
      <c r="BS8" s="139">
        <f t="shared" si="1"/>
        <v>9403.6800000000021</v>
      </c>
      <c r="BT8" s="139">
        <f t="shared" si="1"/>
        <v>7662.0069999999996</v>
      </c>
      <c r="BU8" s="139">
        <f t="shared" si="1"/>
        <v>7178.9489999999996</v>
      </c>
      <c r="BV8" s="139">
        <f t="shared" si="1"/>
        <v>8337.491</v>
      </c>
      <c r="BW8" s="139">
        <f t="shared" si="1"/>
        <v>8144.1136000000006</v>
      </c>
      <c r="BX8" s="139">
        <f t="shared" si="1"/>
        <v>8862.3069999999971</v>
      </c>
      <c r="BY8" s="139">
        <f t="shared" si="1"/>
        <v>7143.9290000000001</v>
      </c>
      <c r="BZ8" s="139">
        <f t="shared" si="1"/>
        <v>7744.0469999999968</v>
      </c>
      <c r="CA8" s="139">
        <f t="shared" ref="CA8:CC8" si="7">+CA9+CA14+CA15+CA16+CA20+CA24+CA34+CA38</f>
        <v>8694.4519999999993</v>
      </c>
      <c r="CB8" s="139">
        <f t="shared" si="7"/>
        <v>10005.847</v>
      </c>
      <c r="CC8" s="139">
        <f t="shared" si="7"/>
        <v>14128.219499999997</v>
      </c>
      <c r="CD8" s="139">
        <f t="shared" ref="CD8" si="8">+CD9+CD14+CD15+CD16+CD20+CD24+CD34+CD38</f>
        <v>105648.0681</v>
      </c>
    </row>
    <row r="9" spans="2:82">
      <c r="B9" s="25" t="s">
        <v>29</v>
      </c>
      <c r="C9" s="19" t="s">
        <v>315</v>
      </c>
      <c r="D9" s="16" t="s">
        <v>16</v>
      </c>
      <c r="E9" s="140">
        <f t="shared" ref="E9:P9" si="9">+E10+E11</f>
        <v>1843.0000000000005</v>
      </c>
      <c r="F9" s="140">
        <f t="shared" si="9"/>
        <v>2134.6</v>
      </c>
      <c r="G9" s="140">
        <f t="shared" si="9"/>
        <v>3950.9</v>
      </c>
      <c r="H9" s="140">
        <f t="shared" si="9"/>
        <v>2059.5</v>
      </c>
      <c r="I9" s="140">
        <f t="shared" si="9"/>
        <v>127.8</v>
      </c>
      <c r="J9" s="140">
        <f t="shared" si="9"/>
        <v>2119.2000000000003</v>
      </c>
      <c r="K9" s="140">
        <f t="shared" si="9"/>
        <v>3706.7</v>
      </c>
      <c r="L9" s="140">
        <f t="shared" si="9"/>
        <v>1653.8999999999999</v>
      </c>
      <c r="M9" s="140">
        <f t="shared" si="9"/>
        <v>799.40000000000009</v>
      </c>
      <c r="N9" s="140">
        <f t="shared" si="9"/>
        <v>3925.8999999999996</v>
      </c>
      <c r="O9" s="140">
        <f t="shared" si="9"/>
        <v>3466</v>
      </c>
      <c r="P9" s="140">
        <f t="shared" si="9"/>
        <v>1009.1999999999999</v>
      </c>
      <c r="Q9" s="140">
        <f t="shared" ref="Q9:BR9" si="10">+Q10+Q11</f>
        <v>26796.100000000002</v>
      </c>
      <c r="R9" s="140">
        <f t="shared" ref="R9:AC9" si="11">+R10+R11</f>
        <v>2795.3</v>
      </c>
      <c r="S9" s="140">
        <f t="shared" si="11"/>
        <v>1895.5</v>
      </c>
      <c r="T9" s="140">
        <f t="shared" si="11"/>
        <v>1476.2</v>
      </c>
      <c r="U9" s="140">
        <f t="shared" si="11"/>
        <v>3582.4</v>
      </c>
      <c r="V9" s="140">
        <f t="shared" si="11"/>
        <v>1431.5</v>
      </c>
      <c r="W9" s="140">
        <f t="shared" si="11"/>
        <v>1466</v>
      </c>
      <c r="X9" s="140">
        <f t="shared" si="11"/>
        <v>2850.7</v>
      </c>
      <c r="Y9" s="140">
        <f t="shared" si="11"/>
        <v>2185</v>
      </c>
      <c r="Z9" s="140">
        <f t="shared" si="11"/>
        <v>1404.8000000000002</v>
      </c>
      <c r="AA9" s="140">
        <f t="shared" si="11"/>
        <v>2839</v>
      </c>
      <c r="AB9" s="140">
        <f t="shared" si="11"/>
        <v>3765.7000000000003</v>
      </c>
      <c r="AC9" s="140">
        <f t="shared" si="11"/>
        <v>1921.4</v>
      </c>
      <c r="AD9" s="140">
        <f t="shared" si="10"/>
        <v>27613.5</v>
      </c>
      <c r="AE9" s="140">
        <f t="shared" ref="AE9:AP9" si="12">+AE10+AE11</f>
        <v>2780.2</v>
      </c>
      <c r="AF9" s="140">
        <f t="shared" si="12"/>
        <v>2075</v>
      </c>
      <c r="AG9" s="140">
        <f t="shared" si="12"/>
        <v>2540.6</v>
      </c>
      <c r="AH9" s="140">
        <f t="shared" si="12"/>
        <v>2852.8</v>
      </c>
      <c r="AI9" s="140">
        <f t="shared" si="12"/>
        <v>1080.0999999999999</v>
      </c>
      <c r="AJ9" s="140">
        <f t="shared" si="12"/>
        <v>3425.8</v>
      </c>
      <c r="AK9" s="140">
        <f t="shared" si="12"/>
        <v>2114.8000000000002</v>
      </c>
      <c r="AL9" s="140">
        <f t="shared" si="12"/>
        <v>1035</v>
      </c>
      <c r="AM9" s="140">
        <f t="shared" si="12"/>
        <v>2136</v>
      </c>
      <c r="AN9" s="140">
        <f t="shared" si="12"/>
        <v>2246.4</v>
      </c>
      <c r="AO9" s="140">
        <f t="shared" si="12"/>
        <v>3976</v>
      </c>
      <c r="AP9" s="140">
        <f t="shared" si="12"/>
        <v>1778.9</v>
      </c>
      <c r="AQ9" s="140">
        <f t="shared" si="10"/>
        <v>28041.599999999999</v>
      </c>
      <c r="AR9" s="140">
        <f t="shared" ref="AR9:BC9" si="13">+AR10+AR11</f>
        <v>2812.8</v>
      </c>
      <c r="AS9" s="140">
        <f t="shared" si="13"/>
        <v>2161</v>
      </c>
      <c r="AT9" s="140">
        <f t="shared" si="13"/>
        <v>3555.6</v>
      </c>
      <c r="AU9" s="140">
        <f t="shared" si="13"/>
        <v>1027.7</v>
      </c>
      <c r="AV9" s="140">
        <f t="shared" si="13"/>
        <v>2242</v>
      </c>
      <c r="AW9" s="140">
        <f t="shared" si="13"/>
        <v>2742.3</v>
      </c>
      <c r="AX9" s="140">
        <f t="shared" si="13"/>
        <v>2703.3</v>
      </c>
      <c r="AY9" s="140">
        <f t="shared" si="13"/>
        <v>2025.2</v>
      </c>
      <c r="AZ9" s="140">
        <f t="shared" si="13"/>
        <v>2698.7000000000003</v>
      </c>
      <c r="BA9" s="140">
        <f t="shared" si="13"/>
        <v>2496.8000000000002</v>
      </c>
      <c r="BB9" s="140">
        <f t="shared" si="13"/>
        <v>4109.8999999999996</v>
      </c>
      <c r="BC9" s="140">
        <f t="shared" si="13"/>
        <v>816.9</v>
      </c>
      <c r="BD9" s="140">
        <f t="shared" si="10"/>
        <v>29392.2</v>
      </c>
      <c r="BE9" s="140">
        <f t="shared" ref="BE9:BN9" si="14">+BE10+BE11</f>
        <v>3115.8</v>
      </c>
      <c r="BF9" s="140">
        <f t="shared" si="14"/>
        <v>3280.5</v>
      </c>
      <c r="BG9" s="140">
        <f t="shared" si="14"/>
        <v>2617.8000000000002</v>
      </c>
      <c r="BH9" s="140">
        <f t="shared" si="14"/>
        <v>2385.9</v>
      </c>
      <c r="BI9" s="140">
        <f t="shared" si="14"/>
        <v>2657</v>
      </c>
      <c r="BJ9" s="140">
        <f t="shared" si="14"/>
        <v>2318.6999999999998</v>
      </c>
      <c r="BK9" s="140">
        <f t="shared" si="14"/>
        <v>1208.6999999999998</v>
      </c>
      <c r="BL9" s="140">
        <f t="shared" si="14"/>
        <v>3676</v>
      </c>
      <c r="BM9" s="140">
        <f t="shared" si="14"/>
        <v>2367</v>
      </c>
      <c r="BN9" s="140">
        <f t="shared" si="14"/>
        <v>2529.1</v>
      </c>
      <c r="BO9" s="140">
        <f t="shared" ref="BO9:BP9" si="15">+BO10+BO11</f>
        <v>4393.8999999999996</v>
      </c>
      <c r="BP9" s="140">
        <f t="shared" si="15"/>
        <v>875.80000000000007</v>
      </c>
      <c r="BQ9" s="140">
        <f t="shared" si="10"/>
        <v>31426.2</v>
      </c>
      <c r="BR9" s="140">
        <f t="shared" si="10"/>
        <v>4460.3999999999996</v>
      </c>
      <c r="BS9" s="140">
        <f t="shared" ref="BS9:CC9" si="16">+BS10+BS11</f>
        <v>2638.5</v>
      </c>
      <c r="BT9" s="140">
        <f t="shared" si="16"/>
        <v>2661.7</v>
      </c>
      <c r="BU9" s="140">
        <f t="shared" si="16"/>
        <v>2477.9</v>
      </c>
      <c r="BV9" s="140">
        <f t="shared" si="16"/>
        <v>2559.6999999999998</v>
      </c>
      <c r="BW9" s="140">
        <f t="shared" si="16"/>
        <v>2462.4</v>
      </c>
      <c r="BX9" s="140">
        <f t="shared" si="16"/>
        <v>2560.6</v>
      </c>
      <c r="BY9" s="140">
        <f t="shared" si="16"/>
        <v>2729.4</v>
      </c>
      <c r="BZ9" s="140">
        <f t="shared" si="16"/>
        <v>2431</v>
      </c>
      <c r="CA9" s="140">
        <f t="shared" si="16"/>
        <v>2767.7</v>
      </c>
      <c r="CB9" s="140">
        <f t="shared" si="16"/>
        <v>4745</v>
      </c>
      <c r="CC9" s="140">
        <f t="shared" si="16"/>
        <v>1262.7</v>
      </c>
      <c r="CD9" s="140">
        <f t="shared" ref="CD9" si="17">+CD10+CD11</f>
        <v>33757</v>
      </c>
    </row>
    <row r="10" spans="2:82">
      <c r="B10" s="27" t="s">
        <v>316</v>
      </c>
      <c r="C10" s="20" t="s">
        <v>317</v>
      </c>
      <c r="D10" s="16" t="s">
        <v>16</v>
      </c>
      <c r="E10" s="141">
        <v>1578.4000000000003</v>
      </c>
      <c r="F10" s="141">
        <v>1832.7</v>
      </c>
      <c r="G10" s="141">
        <v>3384.5</v>
      </c>
      <c r="H10" s="141">
        <v>1772.7</v>
      </c>
      <c r="I10" s="141">
        <v>109.8</v>
      </c>
      <c r="J10" s="141">
        <v>1864.9</v>
      </c>
      <c r="K10" s="141">
        <v>3119.2</v>
      </c>
      <c r="L10" s="141">
        <v>1447.6</v>
      </c>
      <c r="M10" s="141">
        <v>700.2</v>
      </c>
      <c r="N10" s="141">
        <v>3367.1</v>
      </c>
      <c r="O10" s="141">
        <v>3184.7</v>
      </c>
      <c r="P10" s="141">
        <v>961.9</v>
      </c>
      <c r="Q10" s="141">
        <v>23323.7</v>
      </c>
      <c r="R10" s="141">
        <v>2507.9</v>
      </c>
      <c r="S10" s="141">
        <v>1603.2</v>
      </c>
      <c r="T10" s="141">
        <v>1139.7</v>
      </c>
      <c r="U10" s="141">
        <v>3046</v>
      </c>
      <c r="V10" s="141">
        <v>1279</v>
      </c>
      <c r="W10" s="141">
        <v>1131.4000000000001</v>
      </c>
      <c r="X10" s="141">
        <v>2504.1999999999998</v>
      </c>
      <c r="Y10" s="141">
        <v>1841.4</v>
      </c>
      <c r="Z10" s="141">
        <v>1063.9000000000001</v>
      </c>
      <c r="AA10" s="141">
        <v>2486.6999999999998</v>
      </c>
      <c r="AB10" s="141">
        <v>3428.9</v>
      </c>
      <c r="AC10" s="141">
        <v>1532.8</v>
      </c>
      <c r="AD10" s="141">
        <v>23565.1</v>
      </c>
      <c r="AE10" s="141">
        <v>2435.6999999999998</v>
      </c>
      <c r="AF10" s="141">
        <v>1732.2</v>
      </c>
      <c r="AG10" s="141">
        <v>2024.5</v>
      </c>
      <c r="AH10" s="141">
        <v>2352.9</v>
      </c>
      <c r="AI10" s="141">
        <v>1060.0999999999999</v>
      </c>
      <c r="AJ10" s="141">
        <v>2754</v>
      </c>
      <c r="AK10" s="141">
        <v>1771.4</v>
      </c>
      <c r="AL10" s="141">
        <v>1002.1</v>
      </c>
      <c r="AM10" s="141">
        <v>1790.8999999999999</v>
      </c>
      <c r="AN10" s="141">
        <v>1796.9</v>
      </c>
      <c r="AO10" s="141">
        <v>3731.6</v>
      </c>
      <c r="AP10" s="141">
        <v>1423.3</v>
      </c>
      <c r="AQ10" s="141">
        <v>23875.599999999999</v>
      </c>
      <c r="AR10" s="141">
        <v>2466</v>
      </c>
      <c r="AS10" s="141">
        <v>1811.7</v>
      </c>
      <c r="AT10" s="141">
        <v>2878.7</v>
      </c>
      <c r="AU10" s="141">
        <v>990.9</v>
      </c>
      <c r="AV10" s="141">
        <v>1896.8</v>
      </c>
      <c r="AW10" s="141">
        <v>2257.3000000000002</v>
      </c>
      <c r="AX10" s="141">
        <v>2179.5</v>
      </c>
      <c r="AY10" s="141">
        <v>1666.9</v>
      </c>
      <c r="AZ10" s="141">
        <v>2295.8000000000002</v>
      </c>
      <c r="BA10" s="141">
        <v>2338.4</v>
      </c>
      <c r="BB10" s="141">
        <v>3521</v>
      </c>
      <c r="BC10" s="141">
        <v>723</v>
      </c>
      <c r="BD10" s="141">
        <v>25026</v>
      </c>
      <c r="BE10" s="141">
        <v>2747</v>
      </c>
      <c r="BF10" s="141">
        <v>2646</v>
      </c>
      <c r="BG10" s="141">
        <v>2121.3000000000002</v>
      </c>
      <c r="BH10" s="141">
        <v>2081.4</v>
      </c>
      <c r="BI10" s="141">
        <v>2170.4</v>
      </c>
      <c r="BJ10" s="141">
        <v>1948.1</v>
      </c>
      <c r="BK10" s="141">
        <v>1149.5999999999999</v>
      </c>
      <c r="BL10" s="141">
        <v>2913.1</v>
      </c>
      <c r="BM10" s="141">
        <v>1984.7</v>
      </c>
      <c r="BN10" s="141">
        <v>2135.1999999999998</v>
      </c>
      <c r="BO10" s="141">
        <v>3983.6</v>
      </c>
      <c r="BP10" s="141">
        <v>828.50000000000011</v>
      </c>
      <c r="BQ10" s="141">
        <v>26708.9</v>
      </c>
      <c r="BR10" s="141">
        <v>3710.9</v>
      </c>
      <c r="BS10" s="141">
        <v>2211.9</v>
      </c>
      <c r="BT10" s="141">
        <v>2209.5</v>
      </c>
      <c r="BU10" s="141">
        <v>2068.8000000000002</v>
      </c>
      <c r="BV10" s="141">
        <v>2131.6999999999998</v>
      </c>
      <c r="BW10" s="141">
        <v>2072</v>
      </c>
      <c r="BX10" s="141">
        <v>2188.5</v>
      </c>
      <c r="BY10" s="141">
        <v>2224</v>
      </c>
      <c r="BZ10" s="141">
        <v>2035.1</v>
      </c>
      <c r="CA10" s="141">
        <v>2315.1</v>
      </c>
      <c r="CB10" s="141">
        <v>4282.3</v>
      </c>
      <c r="CC10" s="141">
        <v>1078.7</v>
      </c>
      <c r="CD10" s="141">
        <v>28528.5</v>
      </c>
    </row>
    <row r="11" spans="2:82">
      <c r="B11" s="27" t="s">
        <v>318</v>
      </c>
      <c r="C11" s="20" t="s">
        <v>319</v>
      </c>
      <c r="D11" s="16" t="s">
        <v>16</v>
      </c>
      <c r="E11" s="142">
        <f t="shared" ref="E11:P11" si="18">+E12+E13</f>
        <v>264.60000000000002</v>
      </c>
      <c r="F11" s="142">
        <f t="shared" si="18"/>
        <v>301.89999999999998</v>
      </c>
      <c r="G11" s="142">
        <f t="shared" si="18"/>
        <v>566.4</v>
      </c>
      <c r="H11" s="142">
        <f t="shared" si="18"/>
        <v>286.8</v>
      </c>
      <c r="I11" s="142">
        <f t="shared" si="18"/>
        <v>18</v>
      </c>
      <c r="J11" s="142">
        <f t="shared" si="18"/>
        <v>254.3</v>
      </c>
      <c r="K11" s="142">
        <f t="shared" si="18"/>
        <v>587.5</v>
      </c>
      <c r="L11" s="142">
        <f t="shared" si="18"/>
        <v>206.3</v>
      </c>
      <c r="M11" s="142">
        <f t="shared" si="18"/>
        <v>99.2</v>
      </c>
      <c r="N11" s="142">
        <f t="shared" si="18"/>
        <v>558.79999999999995</v>
      </c>
      <c r="O11" s="142">
        <f t="shared" si="18"/>
        <v>281.3</v>
      </c>
      <c r="P11" s="142">
        <f t="shared" si="18"/>
        <v>47.3</v>
      </c>
      <c r="Q11" s="142">
        <f t="shared" ref="Q11:BQ11" si="19">+Q12+Q13</f>
        <v>3472.4</v>
      </c>
      <c r="R11" s="142">
        <f t="shared" si="19"/>
        <v>287.39999999999998</v>
      </c>
      <c r="S11" s="142">
        <f t="shared" si="19"/>
        <v>292.3</v>
      </c>
      <c r="T11" s="142">
        <f t="shared" si="19"/>
        <v>336.5</v>
      </c>
      <c r="U11" s="142">
        <f t="shared" si="19"/>
        <v>536.4</v>
      </c>
      <c r="V11" s="142">
        <f t="shared" si="19"/>
        <v>152.5</v>
      </c>
      <c r="W11" s="142">
        <f t="shared" si="19"/>
        <v>334.6</v>
      </c>
      <c r="X11" s="142">
        <f t="shared" si="19"/>
        <v>346.5</v>
      </c>
      <c r="Y11" s="142">
        <f t="shared" si="19"/>
        <v>343.6</v>
      </c>
      <c r="Z11" s="142">
        <f t="shared" si="19"/>
        <v>340.9</v>
      </c>
      <c r="AA11" s="142">
        <f t="shared" si="19"/>
        <v>352.3</v>
      </c>
      <c r="AB11" s="142">
        <f t="shared" si="19"/>
        <v>336.8</v>
      </c>
      <c r="AC11" s="142">
        <f t="shared" si="19"/>
        <v>388.6</v>
      </c>
      <c r="AD11" s="142">
        <f t="shared" si="19"/>
        <v>4048.4</v>
      </c>
      <c r="AE11" s="142">
        <f t="shared" si="19"/>
        <v>344.5</v>
      </c>
      <c r="AF11" s="142">
        <f t="shared" si="19"/>
        <v>342.8</v>
      </c>
      <c r="AG11" s="142">
        <f t="shared" si="19"/>
        <v>516.1</v>
      </c>
      <c r="AH11" s="142">
        <f t="shared" si="19"/>
        <v>499.9</v>
      </c>
      <c r="AI11" s="142">
        <f t="shared" si="19"/>
        <v>20</v>
      </c>
      <c r="AJ11" s="142">
        <f t="shared" si="19"/>
        <v>671.8</v>
      </c>
      <c r="AK11" s="142">
        <f t="shared" si="19"/>
        <v>343.4</v>
      </c>
      <c r="AL11" s="142">
        <f t="shared" si="19"/>
        <v>32.9</v>
      </c>
      <c r="AM11" s="142">
        <f t="shared" si="19"/>
        <v>345.1</v>
      </c>
      <c r="AN11" s="142">
        <f t="shared" si="19"/>
        <v>449.5</v>
      </c>
      <c r="AO11" s="142">
        <f t="shared" si="19"/>
        <v>244.4</v>
      </c>
      <c r="AP11" s="142">
        <f t="shared" si="19"/>
        <v>355.6</v>
      </c>
      <c r="AQ11" s="142">
        <f t="shared" si="19"/>
        <v>4166</v>
      </c>
      <c r="AR11" s="142">
        <f t="shared" si="19"/>
        <v>346.8</v>
      </c>
      <c r="AS11" s="142">
        <f t="shared" si="19"/>
        <v>349.3</v>
      </c>
      <c r="AT11" s="142">
        <f t="shared" si="19"/>
        <v>676.9</v>
      </c>
      <c r="AU11" s="142">
        <f t="shared" si="19"/>
        <v>36.799999999999997</v>
      </c>
      <c r="AV11" s="142">
        <f t="shared" si="19"/>
        <v>345.2</v>
      </c>
      <c r="AW11" s="142">
        <f t="shared" si="19"/>
        <v>485</v>
      </c>
      <c r="AX11" s="142">
        <f t="shared" si="19"/>
        <v>523.79999999999995</v>
      </c>
      <c r="AY11" s="142">
        <f t="shared" si="19"/>
        <v>358.3</v>
      </c>
      <c r="AZ11" s="142">
        <f t="shared" si="19"/>
        <v>402.9</v>
      </c>
      <c r="BA11" s="142">
        <f t="shared" si="19"/>
        <v>158.4</v>
      </c>
      <c r="BB11" s="142">
        <f t="shared" si="19"/>
        <v>588.9</v>
      </c>
      <c r="BC11" s="142">
        <f t="shared" si="19"/>
        <v>93.9</v>
      </c>
      <c r="BD11" s="142">
        <f t="shared" si="19"/>
        <v>4366.2</v>
      </c>
      <c r="BE11" s="142">
        <f t="shared" si="19"/>
        <v>368.8</v>
      </c>
      <c r="BF11" s="142">
        <f t="shared" si="19"/>
        <v>634.5</v>
      </c>
      <c r="BG11" s="142">
        <f t="shared" si="19"/>
        <v>496.5</v>
      </c>
      <c r="BH11" s="142">
        <f t="shared" si="19"/>
        <v>304.5</v>
      </c>
      <c r="BI11" s="142">
        <f t="shared" si="19"/>
        <v>486.6</v>
      </c>
      <c r="BJ11" s="142">
        <f t="shared" si="19"/>
        <v>370.6</v>
      </c>
      <c r="BK11" s="142">
        <f t="shared" si="19"/>
        <v>59.1</v>
      </c>
      <c r="BL11" s="142">
        <f t="shared" si="19"/>
        <v>762.9</v>
      </c>
      <c r="BM11" s="142">
        <f t="shared" si="19"/>
        <v>382.3</v>
      </c>
      <c r="BN11" s="142">
        <f t="shared" si="19"/>
        <v>393.9</v>
      </c>
      <c r="BO11" s="142">
        <f t="shared" ref="BO11:BP11" si="20">+BO12+BO13</f>
        <v>410.3</v>
      </c>
      <c r="BP11" s="142">
        <f t="shared" si="20"/>
        <v>47.3</v>
      </c>
      <c r="BQ11" s="142">
        <f t="shared" si="19"/>
        <v>4717.3</v>
      </c>
      <c r="BR11" s="142">
        <f t="shared" ref="BR11:CD11" si="21">+BR12+BR13</f>
        <v>749.5</v>
      </c>
      <c r="BS11" s="142">
        <f t="shared" ref="BS11:CC11" si="22">+BS12+BS13</f>
        <v>426.6</v>
      </c>
      <c r="BT11" s="142">
        <f t="shared" si="22"/>
        <v>452.2</v>
      </c>
      <c r="BU11" s="142">
        <f t="shared" si="22"/>
        <v>409.1</v>
      </c>
      <c r="BV11" s="142">
        <f t="shared" si="22"/>
        <v>428</v>
      </c>
      <c r="BW11" s="142">
        <f t="shared" si="22"/>
        <v>390.4</v>
      </c>
      <c r="BX11" s="142">
        <f t="shared" si="22"/>
        <v>372.1</v>
      </c>
      <c r="BY11" s="142">
        <f t="shared" si="22"/>
        <v>505.4</v>
      </c>
      <c r="BZ11" s="142">
        <f t="shared" si="22"/>
        <v>395.9</v>
      </c>
      <c r="CA11" s="142">
        <f t="shared" si="22"/>
        <v>452.6</v>
      </c>
      <c r="CB11" s="142">
        <f t="shared" si="22"/>
        <v>462.7</v>
      </c>
      <c r="CC11" s="142">
        <f t="shared" si="22"/>
        <v>184</v>
      </c>
      <c r="CD11" s="142">
        <f t="shared" si="21"/>
        <v>5228.5</v>
      </c>
    </row>
    <row r="12" spans="2:82">
      <c r="B12" s="27" t="s">
        <v>320</v>
      </c>
      <c r="C12" s="58" t="s">
        <v>321</v>
      </c>
      <c r="D12" s="16" t="s">
        <v>16</v>
      </c>
      <c r="E12" s="141">
        <v>264.60000000000002</v>
      </c>
      <c r="F12" s="141">
        <v>301.89999999999998</v>
      </c>
      <c r="G12" s="141">
        <v>566.4</v>
      </c>
      <c r="H12" s="141">
        <v>286.8</v>
      </c>
      <c r="I12" s="141">
        <v>18</v>
      </c>
      <c r="J12" s="141">
        <v>254.3</v>
      </c>
      <c r="K12" s="141">
        <v>587.5</v>
      </c>
      <c r="L12" s="141">
        <v>206.3</v>
      </c>
      <c r="M12" s="141">
        <v>99.2</v>
      </c>
      <c r="N12" s="141">
        <v>558.79999999999995</v>
      </c>
      <c r="O12" s="141">
        <v>281.3</v>
      </c>
      <c r="P12" s="141">
        <v>47.3</v>
      </c>
      <c r="Q12" s="141">
        <v>3472.4</v>
      </c>
      <c r="R12" s="141">
        <v>287.39999999999998</v>
      </c>
      <c r="S12" s="141">
        <v>292.3</v>
      </c>
      <c r="T12" s="141">
        <v>336.5</v>
      </c>
      <c r="U12" s="141">
        <v>536.4</v>
      </c>
      <c r="V12" s="141">
        <v>152.5</v>
      </c>
      <c r="W12" s="141">
        <v>334.6</v>
      </c>
      <c r="X12" s="141">
        <v>346.5</v>
      </c>
      <c r="Y12" s="141">
        <v>343.6</v>
      </c>
      <c r="Z12" s="141">
        <v>340.9</v>
      </c>
      <c r="AA12" s="141">
        <v>352.3</v>
      </c>
      <c r="AB12" s="141">
        <v>336.8</v>
      </c>
      <c r="AC12" s="141">
        <v>388.6</v>
      </c>
      <c r="AD12" s="141">
        <v>4048.4</v>
      </c>
      <c r="AE12" s="141">
        <v>344.5</v>
      </c>
      <c r="AF12" s="141">
        <v>342.8</v>
      </c>
      <c r="AG12" s="141">
        <v>516.1</v>
      </c>
      <c r="AH12" s="141">
        <v>499.9</v>
      </c>
      <c r="AI12" s="141">
        <v>20</v>
      </c>
      <c r="AJ12" s="141">
        <v>671.8</v>
      </c>
      <c r="AK12" s="141">
        <v>343.4</v>
      </c>
      <c r="AL12" s="141">
        <v>32.9</v>
      </c>
      <c r="AM12" s="141">
        <v>345.1</v>
      </c>
      <c r="AN12" s="141">
        <v>449.5</v>
      </c>
      <c r="AO12" s="141">
        <v>244.4</v>
      </c>
      <c r="AP12" s="141">
        <v>355.6</v>
      </c>
      <c r="AQ12" s="141">
        <v>4166</v>
      </c>
      <c r="AR12" s="141">
        <v>346.8</v>
      </c>
      <c r="AS12" s="141">
        <v>349.3</v>
      </c>
      <c r="AT12" s="141">
        <v>676.9</v>
      </c>
      <c r="AU12" s="141">
        <v>36.799999999999997</v>
      </c>
      <c r="AV12" s="141">
        <v>345.2</v>
      </c>
      <c r="AW12" s="141">
        <v>485</v>
      </c>
      <c r="AX12" s="141">
        <v>523.79999999999995</v>
      </c>
      <c r="AY12" s="141">
        <v>358.3</v>
      </c>
      <c r="AZ12" s="141">
        <v>402.9</v>
      </c>
      <c r="BA12" s="141">
        <v>158.4</v>
      </c>
      <c r="BB12" s="141">
        <v>588.9</v>
      </c>
      <c r="BC12" s="141">
        <v>93.9</v>
      </c>
      <c r="BD12" s="141">
        <v>4366.2</v>
      </c>
      <c r="BE12" s="141">
        <v>368.8</v>
      </c>
      <c r="BF12" s="141">
        <v>634.5</v>
      </c>
      <c r="BG12" s="141">
        <v>496.5</v>
      </c>
      <c r="BH12" s="141">
        <v>304.5</v>
      </c>
      <c r="BI12" s="141">
        <v>486.6</v>
      </c>
      <c r="BJ12" s="141">
        <v>370.6</v>
      </c>
      <c r="BK12" s="141">
        <v>59.1</v>
      </c>
      <c r="BL12" s="141">
        <v>762.9</v>
      </c>
      <c r="BM12" s="141">
        <v>382.3</v>
      </c>
      <c r="BN12" s="141">
        <v>393.9</v>
      </c>
      <c r="BO12" s="141">
        <v>410.3</v>
      </c>
      <c r="BP12" s="141">
        <v>47.3</v>
      </c>
      <c r="BQ12" s="141">
        <v>4717.3</v>
      </c>
      <c r="BR12" s="141">
        <v>749.5</v>
      </c>
      <c r="BS12" s="141">
        <v>426.6</v>
      </c>
      <c r="BT12" s="141">
        <v>452.2</v>
      </c>
      <c r="BU12" s="141">
        <v>409.1</v>
      </c>
      <c r="BV12" s="141">
        <v>428</v>
      </c>
      <c r="BW12" s="141">
        <v>390.4</v>
      </c>
      <c r="BX12" s="141">
        <v>372.1</v>
      </c>
      <c r="BY12" s="141">
        <v>505.4</v>
      </c>
      <c r="BZ12" s="141">
        <v>395.9</v>
      </c>
      <c r="CA12" s="141">
        <v>452.6</v>
      </c>
      <c r="CB12" s="141">
        <v>462.7</v>
      </c>
      <c r="CC12" s="141">
        <v>184</v>
      </c>
      <c r="CD12" s="141">
        <v>5228.5</v>
      </c>
    </row>
    <row r="13" spans="2:82" ht="15" customHeight="1">
      <c r="B13" s="28" t="s">
        <v>322</v>
      </c>
      <c r="C13" s="61" t="s">
        <v>323</v>
      </c>
      <c r="D13" s="22" t="s">
        <v>16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149"/>
      <c r="AN13" s="149"/>
      <c r="AO13" s="149"/>
      <c r="AP13" s="149"/>
      <c r="AQ13" s="149"/>
      <c r="AR13" s="149"/>
      <c r="AS13" s="149"/>
      <c r="AT13" s="149"/>
      <c r="AU13" s="149"/>
      <c r="AV13" s="149"/>
      <c r="AW13" s="149"/>
      <c r="AX13" s="149"/>
      <c r="AY13" s="149"/>
      <c r="AZ13" s="149"/>
      <c r="BA13" s="149"/>
      <c r="BB13" s="149"/>
      <c r="BC13" s="149"/>
      <c r="BD13" s="149"/>
      <c r="BE13" s="149"/>
      <c r="BF13" s="149"/>
      <c r="BG13" s="149"/>
      <c r="BH13" s="149"/>
      <c r="BI13" s="149"/>
      <c r="BJ13" s="149"/>
      <c r="BK13" s="149"/>
      <c r="BL13" s="149"/>
      <c r="BM13" s="149"/>
      <c r="BN13" s="149"/>
      <c r="BO13" s="149"/>
      <c r="BP13" s="149"/>
      <c r="BQ13" s="149"/>
      <c r="BR13" s="149"/>
      <c r="BS13" s="149"/>
      <c r="BT13" s="149"/>
      <c r="BU13" s="149"/>
      <c r="BV13" s="149"/>
      <c r="BW13" s="149"/>
      <c r="BX13" s="149"/>
      <c r="BY13" s="149"/>
      <c r="BZ13" s="149"/>
      <c r="CA13" s="149"/>
      <c r="CB13" s="149"/>
      <c r="CC13" s="149"/>
      <c r="CD13" s="149"/>
    </row>
    <row r="14" spans="2:82">
      <c r="B14" s="66" t="s">
        <v>31</v>
      </c>
      <c r="C14" s="67" t="s">
        <v>324</v>
      </c>
      <c r="D14" s="24" t="s">
        <v>16</v>
      </c>
      <c r="E14" s="142">
        <v>1071.6674474399999</v>
      </c>
      <c r="F14" s="142">
        <v>900.07873796000024</v>
      </c>
      <c r="G14" s="142">
        <v>763.57135089999997</v>
      </c>
      <c r="H14" s="142">
        <v>1163.46975193</v>
      </c>
      <c r="I14" s="142">
        <v>815.97193747999995</v>
      </c>
      <c r="J14" s="142">
        <v>1101.7720631</v>
      </c>
      <c r="K14" s="142">
        <v>1136.7290341099999</v>
      </c>
      <c r="L14" s="142">
        <v>499.36902226000001</v>
      </c>
      <c r="M14" s="142">
        <v>1201.7179122099999</v>
      </c>
      <c r="N14" s="142">
        <v>754.27763259000005</v>
      </c>
      <c r="O14" s="142">
        <v>821.73472655</v>
      </c>
      <c r="P14" s="142">
        <v>927.81616051000003</v>
      </c>
      <c r="Q14" s="142">
        <v>11158.175999999999</v>
      </c>
      <c r="R14" s="142">
        <v>906.68449999999996</v>
      </c>
      <c r="S14" s="142">
        <v>481.82830000000001</v>
      </c>
      <c r="T14" s="142">
        <v>787.34780000000001</v>
      </c>
      <c r="U14" s="142">
        <v>1063.3011000000001</v>
      </c>
      <c r="V14" s="142">
        <v>943.92280000000005</v>
      </c>
      <c r="W14" s="142">
        <v>809.59530000000018</v>
      </c>
      <c r="X14" s="142">
        <v>877.04259999999999</v>
      </c>
      <c r="Y14" s="142">
        <v>910.31849999999997</v>
      </c>
      <c r="Z14" s="142">
        <v>731.21430000000009</v>
      </c>
      <c r="AA14" s="142">
        <v>854.37030000000004</v>
      </c>
      <c r="AB14" s="142">
        <v>1000.1244</v>
      </c>
      <c r="AC14" s="142">
        <v>2794.5941000000003</v>
      </c>
      <c r="AD14" s="142">
        <v>12160.343999999999</v>
      </c>
      <c r="AE14" s="142">
        <v>502.02249999999998</v>
      </c>
      <c r="AF14" s="142">
        <v>807.20179999999993</v>
      </c>
      <c r="AG14" s="142">
        <v>1323.5518999999997</v>
      </c>
      <c r="AH14" s="142">
        <v>682.42809999999997</v>
      </c>
      <c r="AI14" s="142">
        <v>855.84059999999999</v>
      </c>
      <c r="AJ14" s="142">
        <v>1054.1769999999997</v>
      </c>
      <c r="AK14" s="142">
        <v>1063.7617000000002</v>
      </c>
      <c r="AL14" s="142">
        <v>977.40620000000013</v>
      </c>
      <c r="AM14" s="142">
        <v>783.62429999999995</v>
      </c>
      <c r="AN14" s="142">
        <v>954.13580000000002</v>
      </c>
      <c r="AO14" s="142">
        <v>677.81639999999993</v>
      </c>
      <c r="AP14" s="142">
        <v>2081.7979999999998</v>
      </c>
      <c r="AQ14" s="142">
        <v>11763.763999999999</v>
      </c>
      <c r="AR14" s="142">
        <v>883.40160000000003</v>
      </c>
      <c r="AS14" s="142">
        <v>873.75869999999998</v>
      </c>
      <c r="AT14" s="142">
        <v>1276.0793999999999</v>
      </c>
      <c r="AU14" s="142">
        <v>1087.0795000000001</v>
      </c>
      <c r="AV14" s="142">
        <v>1279.7838000000002</v>
      </c>
      <c r="AW14" s="142">
        <v>899.80140000000006</v>
      </c>
      <c r="AX14" s="142">
        <v>1049.6723999999999</v>
      </c>
      <c r="AY14" s="142">
        <v>1092.0309</v>
      </c>
      <c r="AZ14" s="142">
        <v>1289.0263</v>
      </c>
      <c r="BA14" s="142">
        <v>1327.7315999999998</v>
      </c>
      <c r="BB14" s="142">
        <v>1930.4404999999997</v>
      </c>
      <c r="BC14" s="142">
        <v>1193.2283</v>
      </c>
      <c r="BD14" s="142">
        <v>14182.035</v>
      </c>
      <c r="BE14" s="142">
        <v>962.64449999999999</v>
      </c>
      <c r="BF14" s="142">
        <v>973.13019999999995</v>
      </c>
      <c r="BG14" s="142">
        <v>1368.0201000000002</v>
      </c>
      <c r="BH14" s="142">
        <v>1213.8121000000001</v>
      </c>
      <c r="BI14" s="142">
        <v>1230.0998999999999</v>
      </c>
      <c r="BJ14" s="142">
        <v>1009.8728</v>
      </c>
      <c r="BK14" s="142">
        <v>1244.0617999999999</v>
      </c>
      <c r="BL14" s="142">
        <v>1563.7799999999997</v>
      </c>
      <c r="BM14" s="142">
        <v>1531.8506</v>
      </c>
      <c r="BN14" s="142">
        <v>1317.1732</v>
      </c>
      <c r="BO14" s="142">
        <v>1321.0753999999999</v>
      </c>
      <c r="BP14" s="142">
        <v>1343.4462999999998</v>
      </c>
      <c r="BQ14" s="142">
        <v>15078.967017230001</v>
      </c>
      <c r="BR14" s="142">
        <v>1020.2</v>
      </c>
      <c r="BS14" s="142">
        <v>1174.5</v>
      </c>
      <c r="BT14" s="142">
        <v>1354.8999999999999</v>
      </c>
      <c r="BU14" s="142">
        <v>1790.9</v>
      </c>
      <c r="BV14" s="142">
        <v>691.8</v>
      </c>
      <c r="BW14" s="142">
        <v>1167.5</v>
      </c>
      <c r="BX14" s="142">
        <v>1659.1</v>
      </c>
      <c r="BY14" s="142">
        <v>1393.4</v>
      </c>
      <c r="BZ14" s="142">
        <v>1200.6999999999973</v>
      </c>
      <c r="CA14" s="142">
        <v>1435.3</v>
      </c>
      <c r="CB14" s="142">
        <v>765.2</v>
      </c>
      <c r="CC14" s="142">
        <v>4283.5</v>
      </c>
      <c r="CD14" s="142">
        <v>17936.999999999996</v>
      </c>
    </row>
    <row r="15" spans="2:82">
      <c r="B15" s="66" t="s">
        <v>33</v>
      </c>
      <c r="C15" s="67" t="s">
        <v>325</v>
      </c>
      <c r="D15" s="24" t="s">
        <v>16</v>
      </c>
      <c r="E15" s="149"/>
      <c r="F15" s="149"/>
      <c r="G15" s="149"/>
      <c r="H15" s="149"/>
      <c r="I15" s="149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9"/>
      <c r="AD15" s="149"/>
      <c r="AE15" s="149"/>
      <c r="AF15" s="149"/>
      <c r="AG15" s="149"/>
      <c r="AH15" s="149"/>
      <c r="AI15" s="149"/>
      <c r="AJ15" s="149"/>
      <c r="AK15" s="149"/>
      <c r="AL15" s="149"/>
      <c r="AM15" s="149"/>
      <c r="AN15" s="149"/>
      <c r="AO15" s="149"/>
      <c r="AP15" s="149"/>
      <c r="AQ15" s="149"/>
      <c r="AR15" s="149"/>
      <c r="AS15" s="149"/>
      <c r="AT15" s="149"/>
      <c r="AU15" s="149"/>
      <c r="AV15" s="149"/>
      <c r="AW15" s="149"/>
      <c r="AX15" s="149"/>
      <c r="AY15" s="149"/>
      <c r="AZ15" s="149"/>
      <c r="BA15" s="149"/>
      <c r="BB15" s="149"/>
      <c r="BC15" s="149"/>
      <c r="BD15" s="149"/>
      <c r="BE15" s="149"/>
      <c r="BF15" s="149"/>
      <c r="BG15" s="149"/>
      <c r="BH15" s="149"/>
      <c r="BI15" s="149"/>
      <c r="BJ15" s="149"/>
      <c r="BK15" s="149"/>
      <c r="BL15" s="149"/>
      <c r="BM15" s="149"/>
      <c r="BN15" s="149"/>
      <c r="BO15" s="149"/>
      <c r="BP15" s="149"/>
      <c r="BQ15" s="149"/>
      <c r="BR15" s="149"/>
      <c r="BS15" s="149"/>
      <c r="BT15" s="149"/>
      <c r="BU15" s="149"/>
      <c r="BV15" s="149"/>
      <c r="BW15" s="149"/>
      <c r="BX15" s="149"/>
      <c r="BY15" s="149"/>
      <c r="BZ15" s="149"/>
      <c r="CA15" s="149"/>
      <c r="CB15" s="149"/>
      <c r="CC15" s="149"/>
      <c r="CD15" s="149"/>
    </row>
    <row r="16" spans="2:82">
      <c r="B16" s="25" t="s">
        <v>35</v>
      </c>
      <c r="C16" s="19" t="s">
        <v>326</v>
      </c>
      <c r="D16" s="16" t="s">
        <v>16</v>
      </c>
      <c r="E16" s="142">
        <f t="shared" ref="E16:F16" si="23">+E17+E18+E19</f>
        <v>581.19635075043095</v>
      </c>
      <c r="F16" s="142">
        <f t="shared" si="23"/>
        <v>185.2684555879049</v>
      </c>
      <c r="G16" s="142">
        <f t="shared" ref="G16:H16" si="24">+G17+G18+G19</f>
        <v>206.5041650222378</v>
      </c>
      <c r="H16" s="142">
        <f t="shared" si="24"/>
        <v>333.80797577369646</v>
      </c>
      <c r="I16" s="142">
        <f t="shared" ref="I16:P16" si="25">+I17+I18+I19</f>
        <v>228.52181599972374</v>
      </c>
      <c r="J16" s="142">
        <f t="shared" si="25"/>
        <v>444.36500005265361</v>
      </c>
      <c r="K16" s="142">
        <f t="shared" si="25"/>
        <v>583.87344100461428</v>
      </c>
      <c r="L16" s="142">
        <f t="shared" si="25"/>
        <v>344.69338009408028</v>
      </c>
      <c r="M16" s="142">
        <f t="shared" si="25"/>
        <v>167.3654037772217</v>
      </c>
      <c r="N16" s="142">
        <f t="shared" si="25"/>
        <v>340.36096329394917</v>
      </c>
      <c r="O16" s="142">
        <f t="shared" si="25"/>
        <v>244.09024735772326</v>
      </c>
      <c r="P16" s="142">
        <f t="shared" si="25"/>
        <v>422.3250138954761</v>
      </c>
      <c r="Q16" s="142">
        <f t="shared" ref="Q16:BQ16" si="26">+Q17+Q18+Q19</f>
        <v>4082.3719896497123</v>
      </c>
      <c r="R16" s="142">
        <f t="shared" si="26"/>
        <v>564.41508843460497</v>
      </c>
      <c r="S16" s="142">
        <f t="shared" ref="S16:AC16" si="27">+S17+S18+S19</f>
        <v>339.29381400269</v>
      </c>
      <c r="T16" s="142">
        <f t="shared" si="27"/>
        <v>170.51626519300157</v>
      </c>
      <c r="U16" s="142">
        <f t="shared" si="27"/>
        <v>362.66811462751798</v>
      </c>
      <c r="V16" s="142">
        <f t="shared" si="27"/>
        <v>339.47292091523292</v>
      </c>
      <c r="W16" s="142">
        <f t="shared" si="27"/>
        <v>430.48243860480409</v>
      </c>
      <c r="X16" s="142">
        <f t="shared" si="27"/>
        <v>557.96780888313106</v>
      </c>
      <c r="Y16" s="142">
        <f t="shared" si="27"/>
        <v>326.85420852284602</v>
      </c>
      <c r="Z16" s="142">
        <f t="shared" si="27"/>
        <v>204.51317095045997</v>
      </c>
      <c r="AA16" s="142">
        <f t="shared" si="27"/>
        <v>400.86429463924992</v>
      </c>
      <c r="AB16" s="142">
        <f t="shared" si="27"/>
        <v>339.41181120311694</v>
      </c>
      <c r="AC16" s="142">
        <f t="shared" si="27"/>
        <v>519.98258074026012</v>
      </c>
      <c r="AD16" s="142">
        <f t="shared" si="26"/>
        <v>4556.4425167169156</v>
      </c>
      <c r="AE16" s="142">
        <f t="shared" si="26"/>
        <v>597.57094962358474</v>
      </c>
      <c r="AF16" s="142">
        <f t="shared" ref="AF16:AP16" si="28">+AF17+AF18+AF19</f>
        <v>387.58068196889008</v>
      </c>
      <c r="AG16" s="142">
        <f t="shared" si="28"/>
        <v>306.87920005838396</v>
      </c>
      <c r="AH16" s="142">
        <f t="shared" si="28"/>
        <v>367.0595543163713</v>
      </c>
      <c r="AI16" s="142">
        <f t="shared" si="28"/>
        <v>338.01271419375843</v>
      </c>
      <c r="AJ16" s="142">
        <f t="shared" si="28"/>
        <v>502.86293525195958</v>
      </c>
      <c r="AK16" s="142">
        <f t="shared" si="28"/>
        <v>635.87616293686949</v>
      </c>
      <c r="AL16" s="142">
        <f t="shared" si="28"/>
        <v>371.94047690002981</v>
      </c>
      <c r="AM16" s="142">
        <f t="shared" si="28"/>
        <v>334.26300220519778</v>
      </c>
      <c r="AN16" s="142">
        <f t="shared" si="28"/>
        <v>319.01472063866629</v>
      </c>
      <c r="AO16" s="142">
        <f t="shared" si="28"/>
        <v>314.34732093363812</v>
      </c>
      <c r="AP16" s="142">
        <f t="shared" si="28"/>
        <v>558.44167712224089</v>
      </c>
      <c r="AQ16" s="142">
        <f t="shared" si="26"/>
        <v>5033.8496961495903</v>
      </c>
      <c r="AR16" s="142">
        <f t="shared" si="26"/>
        <v>654.59839999999997</v>
      </c>
      <c r="AS16" s="142">
        <f t="shared" ref="AS16:BC16" si="29">+AS17+AS18+AS19</f>
        <v>365.1413</v>
      </c>
      <c r="AT16" s="142">
        <f t="shared" si="29"/>
        <v>418.62060000000002</v>
      </c>
      <c r="AU16" s="142">
        <f t="shared" si="29"/>
        <v>386.82050000000004</v>
      </c>
      <c r="AV16" s="142">
        <f t="shared" si="29"/>
        <v>446.21620000000001</v>
      </c>
      <c r="AW16" s="142">
        <f t="shared" si="29"/>
        <v>481.39859999999999</v>
      </c>
      <c r="AX16" s="142">
        <f t="shared" si="29"/>
        <v>656.52760000000001</v>
      </c>
      <c r="AY16" s="142">
        <f t="shared" si="29"/>
        <v>382.26910000000004</v>
      </c>
      <c r="AZ16" s="142">
        <f t="shared" si="29"/>
        <v>494.6737</v>
      </c>
      <c r="BA16" s="142">
        <f t="shared" si="29"/>
        <v>233.76840000000001</v>
      </c>
      <c r="BB16" s="142">
        <f t="shared" si="29"/>
        <v>322.75949999999995</v>
      </c>
      <c r="BC16" s="142">
        <f t="shared" si="29"/>
        <v>807.97170000000006</v>
      </c>
      <c r="BD16" s="142">
        <f t="shared" si="26"/>
        <v>5650.7650000000003</v>
      </c>
      <c r="BE16" s="142">
        <f t="shared" si="26"/>
        <v>599.45550000000003</v>
      </c>
      <c r="BF16" s="142">
        <f t="shared" ref="BF16:BP16" si="30">+BF17+BF18+BF19</f>
        <v>427.56979999999999</v>
      </c>
      <c r="BG16" s="142">
        <f t="shared" si="30"/>
        <v>528.7799</v>
      </c>
      <c r="BH16" s="142">
        <f t="shared" si="30"/>
        <v>409.58789999999999</v>
      </c>
      <c r="BI16" s="142">
        <f t="shared" si="30"/>
        <v>538.1001</v>
      </c>
      <c r="BJ16" s="142">
        <f t="shared" si="30"/>
        <v>584.72720000000004</v>
      </c>
      <c r="BK16" s="142">
        <f t="shared" si="30"/>
        <v>612.83820000000003</v>
      </c>
      <c r="BL16" s="142">
        <f t="shared" si="30"/>
        <v>478.82000000000005</v>
      </c>
      <c r="BM16" s="142">
        <f t="shared" si="30"/>
        <v>596.34940000000006</v>
      </c>
      <c r="BN16" s="142">
        <f t="shared" si="30"/>
        <v>466.92679999999996</v>
      </c>
      <c r="BO16" s="142">
        <f t="shared" si="30"/>
        <v>104.52460000000002</v>
      </c>
      <c r="BP16" s="142">
        <f t="shared" si="30"/>
        <v>1259.5536999999999</v>
      </c>
      <c r="BQ16" s="142">
        <f t="shared" si="26"/>
        <v>6607.2329827700005</v>
      </c>
      <c r="BR16" s="142">
        <f t="shared" ref="BR16:CD16" si="31">+BR17+BR18+BR19</f>
        <v>687.2</v>
      </c>
      <c r="BS16" s="142">
        <f t="shared" ref="BS16:CC16" si="32">+BS17+BS18+BS19</f>
        <v>725.8</v>
      </c>
      <c r="BT16" s="142">
        <f t="shared" si="32"/>
        <v>790</v>
      </c>
      <c r="BU16" s="142">
        <f t="shared" si="32"/>
        <v>485.9</v>
      </c>
      <c r="BV16" s="142">
        <f t="shared" si="32"/>
        <v>1060.7000000000003</v>
      </c>
      <c r="BW16" s="142">
        <f t="shared" si="32"/>
        <v>717.1</v>
      </c>
      <c r="BX16" s="142">
        <f t="shared" si="32"/>
        <v>881.4</v>
      </c>
      <c r="BY16" s="142">
        <f t="shared" si="32"/>
        <v>134.19999999999999</v>
      </c>
      <c r="BZ16" s="142">
        <f t="shared" si="32"/>
        <v>428.99999999999955</v>
      </c>
      <c r="CA16" s="142">
        <f t="shared" si="32"/>
        <v>131.50000000000037</v>
      </c>
      <c r="CB16" s="142">
        <f t="shared" si="32"/>
        <v>107.90000000000009</v>
      </c>
      <c r="CC16" s="142">
        <f t="shared" si="32"/>
        <v>3578.6000000000004</v>
      </c>
      <c r="CD16" s="142">
        <f t="shared" si="31"/>
        <v>9729.2999999999993</v>
      </c>
    </row>
    <row r="17" spans="2:82" ht="15" customHeight="1">
      <c r="B17" s="27" t="s">
        <v>327</v>
      </c>
      <c r="C17" s="20" t="s">
        <v>328</v>
      </c>
      <c r="D17" s="16" t="s">
        <v>16</v>
      </c>
      <c r="E17" s="141">
        <v>168.70095075043093</v>
      </c>
      <c r="F17" s="141">
        <v>141.4946555879049</v>
      </c>
      <c r="G17" s="141">
        <v>175.72386502223779</v>
      </c>
      <c r="H17" s="141">
        <v>171.03087577369644</v>
      </c>
      <c r="I17" s="141">
        <v>176.34801599972374</v>
      </c>
      <c r="J17" s="141">
        <v>346.9912000526536</v>
      </c>
      <c r="K17" s="141">
        <v>163.99964100461432</v>
      </c>
      <c r="L17" s="141">
        <v>268.7195800940803</v>
      </c>
      <c r="M17" s="141">
        <v>127.89160377722169</v>
      </c>
      <c r="N17" s="141">
        <v>170.38716329394919</v>
      </c>
      <c r="O17" s="141">
        <v>243.32394735772326</v>
      </c>
      <c r="P17" s="141">
        <v>291.72251389547608</v>
      </c>
      <c r="Q17" s="141">
        <v>2446.3339896497123</v>
      </c>
      <c r="R17" s="141">
        <v>224.12688843460501</v>
      </c>
      <c r="S17" s="141">
        <v>289.80181400268998</v>
      </c>
      <c r="T17" s="141">
        <v>113.55556519300158</v>
      </c>
      <c r="U17" s="141">
        <v>195.00811462751795</v>
      </c>
      <c r="V17" s="141">
        <v>307.59862091523291</v>
      </c>
      <c r="W17" s="141">
        <v>321.69553860480409</v>
      </c>
      <c r="X17" s="141">
        <v>233.88290888313099</v>
      </c>
      <c r="Y17" s="141">
        <v>312.44750852284602</v>
      </c>
      <c r="Z17" s="141">
        <v>112.91627095045997</v>
      </c>
      <c r="AA17" s="141">
        <v>189.63969463924994</v>
      </c>
      <c r="AB17" s="141">
        <v>316.33191120311693</v>
      </c>
      <c r="AC17" s="141">
        <v>351.29448074026004</v>
      </c>
      <c r="AD17" s="141">
        <v>2968.2995167169156</v>
      </c>
      <c r="AE17" s="141">
        <v>242.27094962358476</v>
      </c>
      <c r="AF17" s="141">
        <v>336.29048196889011</v>
      </c>
      <c r="AG17" s="141">
        <v>135.89230005838397</v>
      </c>
      <c r="AH17" s="141">
        <v>211.07365431637135</v>
      </c>
      <c r="AI17" s="141">
        <v>313.72581419375842</v>
      </c>
      <c r="AJ17" s="141">
        <v>400.6760352519596</v>
      </c>
      <c r="AK17" s="141">
        <v>235.08926293686949</v>
      </c>
      <c r="AL17" s="141">
        <v>325.96097690002983</v>
      </c>
      <c r="AM17" s="141">
        <v>156.0761022051978</v>
      </c>
      <c r="AN17" s="141">
        <v>157.02782063866627</v>
      </c>
      <c r="AO17" s="141">
        <v>288.56042093363811</v>
      </c>
      <c r="AP17" s="141">
        <v>429.45477712224084</v>
      </c>
      <c r="AQ17" s="141">
        <v>3232.0986961495905</v>
      </c>
      <c r="AR17" s="141">
        <v>201.69839999999999</v>
      </c>
      <c r="AS17" s="141">
        <v>318.6574</v>
      </c>
      <c r="AT17" s="141">
        <v>168.32060000000001</v>
      </c>
      <c r="AU17" s="141">
        <v>211.64670000000001</v>
      </c>
      <c r="AV17" s="141">
        <v>301.74240000000003</v>
      </c>
      <c r="AW17" s="141">
        <v>388.79859999999996</v>
      </c>
      <c r="AX17" s="141">
        <v>208.3571</v>
      </c>
      <c r="AY17" s="141">
        <v>337.38220000000001</v>
      </c>
      <c r="AZ17" s="141">
        <v>181.27370000000002</v>
      </c>
      <c r="BA17" s="141">
        <v>202.49460000000002</v>
      </c>
      <c r="BB17" s="141">
        <v>322.57259999999997</v>
      </c>
      <c r="BC17" s="141">
        <v>409.5881</v>
      </c>
      <c r="BD17" s="141">
        <v>3252.5320000000002</v>
      </c>
      <c r="BE17" s="141">
        <v>202.6576</v>
      </c>
      <c r="BF17" s="141">
        <v>379.08279999999996</v>
      </c>
      <c r="BG17" s="141">
        <v>203.99299999999999</v>
      </c>
      <c r="BH17" s="141">
        <v>226.0043</v>
      </c>
      <c r="BI17" s="141">
        <v>369.80990000000003</v>
      </c>
      <c r="BJ17" s="141">
        <v>438.34690000000001</v>
      </c>
      <c r="BK17" s="141">
        <v>212.43820000000002</v>
      </c>
      <c r="BL17" s="141">
        <v>434.12000000000006</v>
      </c>
      <c r="BM17" s="141">
        <v>295.74940000000004</v>
      </c>
      <c r="BN17" s="141">
        <v>279.52679999999998</v>
      </c>
      <c r="BO17" s="141">
        <v>85.424600000000012</v>
      </c>
      <c r="BP17" s="141">
        <v>970.65369999999996</v>
      </c>
      <c r="BQ17" s="141">
        <v>4097.8071509500005</v>
      </c>
      <c r="BR17" s="141">
        <v>311.39999999999998</v>
      </c>
      <c r="BS17" s="141">
        <v>679.59999999999991</v>
      </c>
      <c r="BT17" s="141">
        <v>510.1</v>
      </c>
      <c r="BU17" s="141">
        <v>363.4</v>
      </c>
      <c r="BV17" s="141">
        <v>898.80000000000018</v>
      </c>
      <c r="BW17" s="141">
        <v>583.20000000000005</v>
      </c>
      <c r="BX17" s="141">
        <v>371.4</v>
      </c>
      <c r="BY17" s="141">
        <v>87.5</v>
      </c>
      <c r="BZ17" s="141">
        <v>21.799999999999727</v>
      </c>
      <c r="CA17" s="141">
        <v>10.600000000000273</v>
      </c>
      <c r="CB17" s="141">
        <v>0</v>
      </c>
      <c r="CC17" s="141">
        <v>3406.3</v>
      </c>
      <c r="CD17" s="141">
        <v>7244.1</v>
      </c>
    </row>
    <row r="18" spans="2:82" ht="15" customHeight="1">
      <c r="B18" s="27" t="s">
        <v>329</v>
      </c>
      <c r="C18" s="20" t="s">
        <v>330</v>
      </c>
      <c r="D18" s="16" t="s">
        <v>16</v>
      </c>
      <c r="E18" s="141">
        <v>412.49540000000002</v>
      </c>
      <c r="F18" s="141">
        <v>43.773800000000001</v>
      </c>
      <c r="G18" s="141">
        <v>30.7803</v>
      </c>
      <c r="H18" s="141">
        <v>162.77710000000002</v>
      </c>
      <c r="I18" s="141">
        <v>52.1738</v>
      </c>
      <c r="J18" s="141">
        <v>97.373800000000003</v>
      </c>
      <c r="K18" s="141">
        <v>419.87379999999996</v>
      </c>
      <c r="L18" s="141">
        <v>75.973799999999997</v>
      </c>
      <c r="M18" s="141">
        <v>39.473800000000004</v>
      </c>
      <c r="N18" s="141">
        <v>169.97379999999998</v>
      </c>
      <c r="O18" s="141">
        <v>0.76629999999999998</v>
      </c>
      <c r="P18" s="141">
        <v>130.60250000000002</v>
      </c>
      <c r="Q18" s="141">
        <v>1636.038</v>
      </c>
      <c r="R18" s="141">
        <v>340.28820000000002</v>
      </c>
      <c r="S18" s="141">
        <v>49.491999999999997</v>
      </c>
      <c r="T18" s="141">
        <v>56.960699999999996</v>
      </c>
      <c r="U18" s="141">
        <v>167.66</v>
      </c>
      <c r="V18" s="141">
        <v>31.874299999999998</v>
      </c>
      <c r="W18" s="141">
        <v>108.78689999999999</v>
      </c>
      <c r="X18" s="141">
        <v>324.0849</v>
      </c>
      <c r="Y18" s="141">
        <v>14.406699999999997</v>
      </c>
      <c r="Z18" s="141">
        <v>91.596899999999991</v>
      </c>
      <c r="AA18" s="141">
        <v>211.22460000000001</v>
      </c>
      <c r="AB18" s="141">
        <v>23.079899999999995</v>
      </c>
      <c r="AC18" s="141">
        <v>168.68810000000002</v>
      </c>
      <c r="AD18" s="141">
        <v>1588.143</v>
      </c>
      <c r="AE18" s="141">
        <v>355.3</v>
      </c>
      <c r="AF18" s="141">
        <v>51.290199999999999</v>
      </c>
      <c r="AG18" s="141">
        <v>170.98689999999999</v>
      </c>
      <c r="AH18" s="141">
        <v>155.98589999999999</v>
      </c>
      <c r="AI18" s="141">
        <v>24.286900000000003</v>
      </c>
      <c r="AJ18" s="141">
        <v>102.18689999999999</v>
      </c>
      <c r="AK18" s="141">
        <v>400.7869</v>
      </c>
      <c r="AL18" s="141">
        <v>45.979500000000002</v>
      </c>
      <c r="AM18" s="141">
        <v>178.18689999999998</v>
      </c>
      <c r="AN18" s="141">
        <v>161.98689999999999</v>
      </c>
      <c r="AO18" s="141">
        <v>25.786900000000003</v>
      </c>
      <c r="AP18" s="141">
        <v>128.98689999999999</v>
      </c>
      <c r="AQ18" s="141">
        <v>1801.751</v>
      </c>
      <c r="AR18" s="141">
        <v>452.9</v>
      </c>
      <c r="AS18" s="141">
        <v>46.483899999999998</v>
      </c>
      <c r="AT18" s="141">
        <v>250.3</v>
      </c>
      <c r="AU18" s="141">
        <v>175.1738</v>
      </c>
      <c r="AV18" s="141">
        <v>144.47379999999998</v>
      </c>
      <c r="AW18" s="141">
        <v>92.6</v>
      </c>
      <c r="AX18" s="141">
        <v>448.1705</v>
      </c>
      <c r="AY18" s="141">
        <v>44.886900000000004</v>
      </c>
      <c r="AZ18" s="141">
        <v>313.39999999999998</v>
      </c>
      <c r="BA18" s="141">
        <v>31.273799999999998</v>
      </c>
      <c r="BB18" s="141">
        <v>0.18690000000000001</v>
      </c>
      <c r="BC18" s="141">
        <v>398.3836</v>
      </c>
      <c r="BD18" s="141">
        <v>2398.2330000000002</v>
      </c>
      <c r="BE18" s="141">
        <v>396.79790000000003</v>
      </c>
      <c r="BF18" s="141">
        <v>48.487000000000002</v>
      </c>
      <c r="BG18" s="141">
        <v>324.7869</v>
      </c>
      <c r="BH18" s="141">
        <v>183.58360000000002</v>
      </c>
      <c r="BI18" s="141">
        <v>168.2902</v>
      </c>
      <c r="BJ18" s="141">
        <v>146.38029999999998</v>
      </c>
      <c r="BK18" s="141">
        <v>400.4</v>
      </c>
      <c r="BL18" s="141">
        <v>44.7</v>
      </c>
      <c r="BM18" s="141">
        <v>300.60000000000002</v>
      </c>
      <c r="BN18" s="141">
        <v>187.4</v>
      </c>
      <c r="BO18" s="141">
        <v>19.100000000000001</v>
      </c>
      <c r="BP18" s="141">
        <v>288.89999999999998</v>
      </c>
      <c r="BQ18" s="141">
        <v>2509.42583182</v>
      </c>
      <c r="BR18" s="141">
        <v>375.8</v>
      </c>
      <c r="BS18" s="141">
        <v>46.2</v>
      </c>
      <c r="BT18" s="141">
        <v>279.89999999999998</v>
      </c>
      <c r="BU18" s="141">
        <v>122.5</v>
      </c>
      <c r="BV18" s="141">
        <v>161.89999999999998</v>
      </c>
      <c r="BW18" s="141">
        <v>133.9</v>
      </c>
      <c r="BX18" s="141">
        <v>510</v>
      </c>
      <c r="BY18" s="141">
        <v>46.7</v>
      </c>
      <c r="BZ18" s="141">
        <v>407.19999999999982</v>
      </c>
      <c r="CA18" s="141">
        <v>120.90000000000009</v>
      </c>
      <c r="CB18" s="141">
        <v>107.90000000000009</v>
      </c>
      <c r="CC18" s="141">
        <v>172.3</v>
      </c>
      <c r="CD18" s="141">
        <v>2485.1999999999998</v>
      </c>
    </row>
    <row r="19" spans="2:82" ht="15" customHeight="1">
      <c r="B19" s="28" t="s">
        <v>331</v>
      </c>
      <c r="C19" s="21" t="s">
        <v>332</v>
      </c>
      <c r="D19" s="22" t="s">
        <v>16</v>
      </c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49"/>
      <c r="AT19" s="149"/>
      <c r="AU19" s="149"/>
      <c r="AV19" s="149"/>
      <c r="AW19" s="149"/>
      <c r="AX19" s="149"/>
      <c r="AY19" s="149"/>
      <c r="AZ19" s="149"/>
      <c r="BA19" s="149"/>
      <c r="BB19" s="149"/>
      <c r="BC19" s="149"/>
      <c r="BD19" s="149"/>
      <c r="BE19" s="149"/>
      <c r="BF19" s="149"/>
      <c r="BG19" s="149"/>
      <c r="BH19" s="149"/>
      <c r="BI19" s="149"/>
      <c r="BJ19" s="149"/>
      <c r="BK19" s="149"/>
      <c r="BL19" s="149"/>
      <c r="BM19" s="149"/>
      <c r="BN19" s="149"/>
      <c r="BO19" s="149"/>
      <c r="BP19" s="149"/>
      <c r="BQ19" s="149"/>
      <c r="BR19" s="149"/>
      <c r="BS19" s="149"/>
      <c r="BT19" s="149"/>
      <c r="BU19" s="149"/>
      <c r="BV19" s="149"/>
      <c r="BW19" s="149"/>
      <c r="BX19" s="149"/>
      <c r="BY19" s="149"/>
      <c r="BZ19" s="149"/>
      <c r="CA19" s="149"/>
      <c r="CB19" s="149"/>
      <c r="CC19" s="149"/>
      <c r="CD19" s="149"/>
    </row>
    <row r="20" spans="2:82" ht="15" customHeight="1">
      <c r="B20" s="25" t="s">
        <v>37</v>
      </c>
      <c r="C20" s="19" t="s">
        <v>333</v>
      </c>
      <c r="D20" s="16" t="s">
        <v>16</v>
      </c>
      <c r="E20" s="143">
        <f t="shared" ref="E20:P20" si="33">+E21+E22+E23</f>
        <v>5.0410000000000004</v>
      </c>
      <c r="F20" s="143">
        <f t="shared" si="33"/>
        <v>5.3170000000000002</v>
      </c>
      <c r="G20" s="143">
        <f t="shared" si="33"/>
        <v>6.1260000000000003</v>
      </c>
      <c r="H20" s="143">
        <f t="shared" si="33"/>
        <v>4.8289999999999997</v>
      </c>
      <c r="I20" s="143">
        <f t="shared" si="33"/>
        <v>4.83</v>
      </c>
      <c r="J20" s="143">
        <f t="shared" si="33"/>
        <v>11.407999999999999</v>
      </c>
      <c r="K20" s="143">
        <f t="shared" si="33"/>
        <v>4.4279999999999999</v>
      </c>
      <c r="L20" s="143">
        <f t="shared" si="33"/>
        <v>5.23</v>
      </c>
      <c r="M20" s="143">
        <f t="shared" si="33"/>
        <v>4.9169999999999998</v>
      </c>
      <c r="N20" s="143">
        <f t="shared" si="33"/>
        <v>8.1790000000000003</v>
      </c>
      <c r="O20" s="143">
        <f t="shared" si="33"/>
        <v>4.83</v>
      </c>
      <c r="P20" s="143">
        <f t="shared" si="33"/>
        <v>4.9820000000000002</v>
      </c>
      <c r="Q20" s="143">
        <f t="shared" ref="Q20:BQ20" si="34">+Q21+Q22+Q23</f>
        <v>70.117000000000004</v>
      </c>
      <c r="R20" s="143">
        <f t="shared" si="34"/>
        <v>2.6669999999999998</v>
      </c>
      <c r="S20" s="143">
        <f t="shared" si="34"/>
        <v>2.6659999999999999</v>
      </c>
      <c r="T20" s="143">
        <f t="shared" si="34"/>
        <v>2.6669999999999998</v>
      </c>
      <c r="U20" s="143">
        <f t="shared" si="34"/>
        <v>2.6669999999999998</v>
      </c>
      <c r="V20" s="143">
        <f t="shared" si="34"/>
        <v>2.6659999999999999</v>
      </c>
      <c r="W20" s="143">
        <f t="shared" si="34"/>
        <v>2.6669999999999998</v>
      </c>
      <c r="X20" s="143">
        <f t="shared" si="34"/>
        <v>4</v>
      </c>
      <c r="Y20" s="143">
        <f t="shared" si="34"/>
        <v>4</v>
      </c>
      <c r="Z20" s="143">
        <f t="shared" si="34"/>
        <v>4</v>
      </c>
      <c r="AA20" s="143">
        <f t="shared" si="34"/>
        <v>4</v>
      </c>
      <c r="AB20" s="143">
        <f t="shared" si="34"/>
        <v>4</v>
      </c>
      <c r="AC20" s="143">
        <f t="shared" si="34"/>
        <v>4</v>
      </c>
      <c r="AD20" s="143">
        <f t="shared" si="34"/>
        <v>40</v>
      </c>
      <c r="AE20" s="143">
        <f t="shared" si="34"/>
        <v>10</v>
      </c>
      <c r="AF20" s="143">
        <f t="shared" si="34"/>
        <v>0</v>
      </c>
      <c r="AG20" s="143">
        <f t="shared" si="34"/>
        <v>0</v>
      </c>
      <c r="AH20" s="143">
        <f t="shared" si="34"/>
        <v>10</v>
      </c>
      <c r="AI20" s="143">
        <f t="shared" si="34"/>
        <v>1.9710000000000001</v>
      </c>
      <c r="AJ20" s="143">
        <f t="shared" si="34"/>
        <v>0</v>
      </c>
      <c r="AK20" s="143">
        <f t="shared" si="34"/>
        <v>10</v>
      </c>
      <c r="AL20" s="143">
        <f t="shared" si="34"/>
        <v>0.34399999999999997</v>
      </c>
      <c r="AM20" s="143">
        <f t="shared" si="34"/>
        <v>0.12</v>
      </c>
      <c r="AN20" s="143">
        <f t="shared" si="34"/>
        <v>10.516</v>
      </c>
      <c r="AO20" s="143">
        <f t="shared" si="34"/>
        <v>1.821</v>
      </c>
      <c r="AP20" s="143">
        <f t="shared" si="34"/>
        <v>0</v>
      </c>
      <c r="AQ20" s="143">
        <f t="shared" si="34"/>
        <v>44.771999999999998</v>
      </c>
      <c r="AR20" s="143">
        <f t="shared" si="34"/>
        <v>12.164999999999999</v>
      </c>
      <c r="AS20" s="143">
        <f t="shared" si="34"/>
        <v>0</v>
      </c>
      <c r="AT20" s="143">
        <f t="shared" si="34"/>
        <v>0</v>
      </c>
      <c r="AU20" s="143">
        <f t="shared" si="34"/>
        <v>12.048999999999999</v>
      </c>
      <c r="AV20" s="143">
        <f t="shared" si="34"/>
        <v>0</v>
      </c>
      <c r="AW20" s="143">
        <f t="shared" si="34"/>
        <v>0</v>
      </c>
      <c r="AX20" s="143">
        <f t="shared" si="34"/>
        <v>12.06</v>
      </c>
      <c r="AY20" s="143">
        <f t="shared" si="34"/>
        <v>0</v>
      </c>
      <c r="AZ20" s="143">
        <f t="shared" si="34"/>
        <v>0</v>
      </c>
      <c r="BA20" s="143">
        <f t="shared" si="34"/>
        <v>12.513</v>
      </c>
      <c r="BB20" s="143">
        <f t="shared" si="34"/>
        <v>0</v>
      </c>
      <c r="BC20" s="143">
        <f t="shared" si="34"/>
        <v>11.762</v>
      </c>
      <c r="BD20" s="143">
        <f t="shared" si="34"/>
        <v>60.548999999999999</v>
      </c>
      <c r="BE20" s="143">
        <f t="shared" si="34"/>
        <v>14.2</v>
      </c>
      <c r="BF20" s="143">
        <f t="shared" si="34"/>
        <v>0</v>
      </c>
      <c r="BG20" s="143">
        <f t="shared" si="34"/>
        <v>1.9590000000000001</v>
      </c>
      <c r="BH20" s="143">
        <f t="shared" si="34"/>
        <v>10</v>
      </c>
      <c r="BI20" s="143">
        <f t="shared" si="34"/>
        <v>146.08500000000001</v>
      </c>
      <c r="BJ20" s="143">
        <f t="shared" si="34"/>
        <v>66.263000000000005</v>
      </c>
      <c r="BK20" s="143">
        <f t="shared" si="34"/>
        <v>77.097999999999999</v>
      </c>
      <c r="BL20" s="143">
        <f t="shared" si="34"/>
        <v>14.34</v>
      </c>
      <c r="BM20" s="143">
        <f t="shared" si="34"/>
        <v>2.637</v>
      </c>
      <c r="BN20" s="143">
        <f t="shared" si="34"/>
        <v>14.983000000000001</v>
      </c>
      <c r="BO20" s="143">
        <f t="shared" ref="BO20:BP20" si="35">+BO21+BO22+BO23</f>
        <v>5.6349999999999998</v>
      </c>
      <c r="BP20" s="143">
        <f t="shared" si="35"/>
        <v>48.798000000000002</v>
      </c>
      <c r="BQ20" s="143">
        <f t="shared" si="34"/>
        <v>401.99799999999999</v>
      </c>
      <c r="BR20" s="143">
        <f t="shared" ref="BR20:CD20" si="36">+BR21+BR22+BR23</f>
        <v>13.266</v>
      </c>
      <c r="BS20" s="143">
        <f t="shared" ref="BS20:CC20" si="37">+BS21+BS22+BS23</f>
        <v>2.9510000000000001</v>
      </c>
      <c r="BT20" s="143">
        <f t="shared" si="37"/>
        <v>135.06899999999999</v>
      </c>
      <c r="BU20" s="143">
        <f t="shared" si="37"/>
        <v>12.391999999999999</v>
      </c>
      <c r="BV20" s="143">
        <f t="shared" si="37"/>
        <v>19.623000000000001</v>
      </c>
      <c r="BW20" s="143">
        <f t="shared" si="37"/>
        <v>425.94749999999999</v>
      </c>
      <c r="BX20" s="143">
        <f t="shared" si="37"/>
        <v>13.878</v>
      </c>
      <c r="BY20" s="143">
        <f t="shared" si="37"/>
        <v>74.650999999999996</v>
      </c>
      <c r="BZ20" s="143">
        <f t="shared" si="37"/>
        <v>135.31</v>
      </c>
      <c r="CA20" s="143">
        <f t="shared" si="37"/>
        <v>227.70099999999999</v>
      </c>
      <c r="CB20" s="143">
        <f t="shared" si="37"/>
        <v>373.70400000000001</v>
      </c>
      <c r="CC20" s="143">
        <f t="shared" si="37"/>
        <v>117.18529999999994</v>
      </c>
      <c r="CD20" s="143">
        <f t="shared" si="36"/>
        <v>1551.6777999999999</v>
      </c>
    </row>
    <row r="21" spans="2:82" ht="15" customHeight="1">
      <c r="B21" s="27" t="s">
        <v>334</v>
      </c>
      <c r="C21" s="20" t="s">
        <v>335</v>
      </c>
      <c r="D21" s="16" t="s">
        <v>16</v>
      </c>
      <c r="E21" s="141">
        <v>5.0410000000000004</v>
      </c>
      <c r="F21" s="141">
        <v>5.3170000000000002</v>
      </c>
      <c r="G21" s="141">
        <v>6.1260000000000003</v>
      </c>
      <c r="H21" s="141">
        <v>4.8289999999999997</v>
      </c>
      <c r="I21" s="141">
        <v>4.83</v>
      </c>
      <c r="J21" s="141">
        <v>11.407999999999999</v>
      </c>
      <c r="K21" s="141">
        <v>4.4279999999999999</v>
      </c>
      <c r="L21" s="141">
        <v>5.23</v>
      </c>
      <c r="M21" s="141">
        <v>4.9169999999999998</v>
      </c>
      <c r="N21" s="141">
        <v>8.1790000000000003</v>
      </c>
      <c r="O21" s="141">
        <v>4.83</v>
      </c>
      <c r="P21" s="141">
        <v>4.9820000000000002</v>
      </c>
      <c r="Q21" s="141">
        <v>70.117000000000004</v>
      </c>
      <c r="R21" s="141">
        <v>2.6669999999999998</v>
      </c>
      <c r="S21" s="141">
        <v>2.6659999999999999</v>
      </c>
      <c r="T21" s="141">
        <v>2.6669999999999998</v>
      </c>
      <c r="U21" s="141">
        <v>2.6669999999999998</v>
      </c>
      <c r="V21" s="141">
        <v>2.6659999999999999</v>
      </c>
      <c r="W21" s="141">
        <v>2.6669999999999998</v>
      </c>
      <c r="X21" s="141">
        <v>4</v>
      </c>
      <c r="Y21" s="141">
        <v>4</v>
      </c>
      <c r="Z21" s="141">
        <v>4</v>
      </c>
      <c r="AA21" s="141">
        <v>4</v>
      </c>
      <c r="AB21" s="141">
        <v>4</v>
      </c>
      <c r="AC21" s="141">
        <v>4</v>
      </c>
      <c r="AD21" s="141">
        <v>40</v>
      </c>
      <c r="AE21" s="141">
        <v>10</v>
      </c>
      <c r="AF21" s="141">
        <v>0</v>
      </c>
      <c r="AG21" s="141">
        <v>0</v>
      </c>
      <c r="AH21" s="141">
        <v>10</v>
      </c>
      <c r="AI21" s="141">
        <v>1.9710000000000001</v>
      </c>
      <c r="AJ21" s="141">
        <v>0</v>
      </c>
      <c r="AK21" s="141">
        <v>10</v>
      </c>
      <c r="AL21" s="141">
        <v>0.34399999999999997</v>
      </c>
      <c r="AM21" s="141">
        <v>0.12</v>
      </c>
      <c r="AN21" s="141">
        <v>10.516</v>
      </c>
      <c r="AO21" s="141">
        <v>1.821</v>
      </c>
      <c r="AP21" s="141">
        <v>0</v>
      </c>
      <c r="AQ21" s="141">
        <v>44.771999999999998</v>
      </c>
      <c r="AR21" s="141">
        <v>12.164999999999999</v>
      </c>
      <c r="AS21" s="141">
        <v>0</v>
      </c>
      <c r="AT21" s="141">
        <v>0</v>
      </c>
      <c r="AU21" s="141">
        <v>12.048999999999999</v>
      </c>
      <c r="AV21" s="141">
        <v>0</v>
      </c>
      <c r="AW21" s="141">
        <v>0</v>
      </c>
      <c r="AX21" s="141">
        <v>12.06</v>
      </c>
      <c r="AY21" s="141">
        <v>0</v>
      </c>
      <c r="AZ21" s="141">
        <v>0</v>
      </c>
      <c r="BA21" s="141">
        <v>12.513</v>
      </c>
      <c r="BB21" s="141">
        <v>0</v>
      </c>
      <c r="BC21" s="141">
        <v>11.762</v>
      </c>
      <c r="BD21" s="141">
        <v>60.548999999999999</v>
      </c>
      <c r="BE21" s="141">
        <v>14.2</v>
      </c>
      <c r="BF21" s="141">
        <v>0</v>
      </c>
      <c r="BG21" s="141">
        <v>1.9590000000000001</v>
      </c>
      <c r="BH21" s="141">
        <v>10</v>
      </c>
      <c r="BI21" s="141">
        <v>146.08500000000001</v>
      </c>
      <c r="BJ21" s="141">
        <v>66.263000000000005</v>
      </c>
      <c r="BK21" s="141">
        <v>77.097999999999999</v>
      </c>
      <c r="BL21" s="141">
        <v>14.34</v>
      </c>
      <c r="BM21" s="141">
        <v>2.637</v>
      </c>
      <c r="BN21" s="141">
        <v>14.983000000000001</v>
      </c>
      <c r="BO21" s="141">
        <v>5.6349999999999998</v>
      </c>
      <c r="BP21" s="141">
        <v>48.798000000000002</v>
      </c>
      <c r="BQ21" s="141">
        <v>401.99799999999999</v>
      </c>
      <c r="BR21" s="141">
        <v>13.266</v>
      </c>
      <c r="BS21" s="141">
        <v>2.9510000000000001</v>
      </c>
      <c r="BT21" s="141">
        <v>135.06899999999999</v>
      </c>
      <c r="BU21" s="141">
        <v>12.391999999999999</v>
      </c>
      <c r="BV21" s="141">
        <v>19.623000000000001</v>
      </c>
      <c r="BW21" s="141">
        <v>425.94749999999999</v>
      </c>
      <c r="BX21" s="141">
        <v>13.878</v>
      </c>
      <c r="BY21" s="141">
        <v>74.650999999999996</v>
      </c>
      <c r="BZ21" s="141">
        <v>135.31</v>
      </c>
      <c r="CA21" s="141">
        <v>227.70099999999999</v>
      </c>
      <c r="CB21" s="141">
        <v>373.70400000000001</v>
      </c>
      <c r="CC21" s="141">
        <v>117.18529999999994</v>
      </c>
      <c r="CD21" s="141">
        <v>1551.6777999999999</v>
      </c>
    </row>
    <row r="22" spans="2:82" ht="15" customHeight="1">
      <c r="B22" s="27" t="s">
        <v>336</v>
      </c>
      <c r="C22" s="20" t="s">
        <v>337</v>
      </c>
      <c r="D22" s="16" t="s">
        <v>16</v>
      </c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  <c r="AF22" s="149"/>
      <c r="AG22" s="149"/>
      <c r="AH22" s="149"/>
      <c r="AI22" s="149"/>
      <c r="AJ22" s="149"/>
      <c r="AK22" s="149"/>
      <c r="AL22" s="149"/>
      <c r="AM22" s="149"/>
      <c r="AN22" s="149"/>
      <c r="AO22" s="149"/>
      <c r="AP22" s="149"/>
      <c r="AQ22" s="149"/>
      <c r="AR22" s="149"/>
      <c r="AS22" s="149"/>
      <c r="AT22" s="149"/>
      <c r="AU22" s="149"/>
      <c r="AV22" s="149"/>
      <c r="AW22" s="149"/>
      <c r="AX22" s="149"/>
      <c r="AY22" s="149"/>
      <c r="AZ22" s="149"/>
      <c r="BA22" s="149"/>
      <c r="BB22" s="149"/>
      <c r="BC22" s="149"/>
      <c r="BD22" s="149"/>
      <c r="BE22" s="149"/>
      <c r="BF22" s="149"/>
      <c r="BG22" s="149"/>
      <c r="BH22" s="149"/>
      <c r="BI22" s="149"/>
      <c r="BJ22" s="149"/>
      <c r="BK22" s="149"/>
      <c r="BL22" s="149"/>
      <c r="BM22" s="149"/>
      <c r="BN22" s="149"/>
      <c r="BO22" s="149"/>
      <c r="BP22" s="149"/>
      <c r="BQ22" s="149"/>
      <c r="BR22" s="149"/>
      <c r="BS22" s="149"/>
      <c r="BT22" s="149"/>
      <c r="BU22" s="149"/>
      <c r="BV22" s="149"/>
      <c r="BW22" s="149"/>
      <c r="BX22" s="149"/>
      <c r="BY22" s="149"/>
      <c r="BZ22" s="149"/>
      <c r="CA22" s="149"/>
      <c r="CB22" s="149"/>
      <c r="CC22" s="149"/>
      <c r="CD22" s="149"/>
    </row>
    <row r="23" spans="2:82" ht="15" customHeight="1">
      <c r="B23" s="28" t="s">
        <v>338</v>
      </c>
      <c r="C23" s="21" t="s">
        <v>339</v>
      </c>
      <c r="D23" s="22" t="s">
        <v>16</v>
      </c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  <c r="AF23" s="149"/>
      <c r="AG23" s="149"/>
      <c r="AH23" s="149"/>
      <c r="AI23" s="149"/>
      <c r="AJ23" s="149"/>
      <c r="AK23" s="149"/>
      <c r="AL23" s="149"/>
      <c r="AM23" s="149"/>
      <c r="AN23" s="149"/>
      <c r="AO23" s="149"/>
      <c r="AP23" s="149"/>
      <c r="AQ23" s="149"/>
      <c r="AR23" s="149"/>
      <c r="AS23" s="149"/>
      <c r="AT23" s="149"/>
      <c r="AU23" s="149"/>
      <c r="AV23" s="149"/>
      <c r="AW23" s="149"/>
      <c r="AX23" s="149"/>
      <c r="AY23" s="149"/>
      <c r="AZ23" s="149"/>
      <c r="BA23" s="149"/>
      <c r="BB23" s="149"/>
      <c r="BC23" s="149"/>
      <c r="BD23" s="149"/>
      <c r="BE23" s="149"/>
      <c r="BF23" s="149"/>
      <c r="BG23" s="149"/>
      <c r="BH23" s="149"/>
      <c r="BI23" s="149"/>
      <c r="BJ23" s="149"/>
      <c r="BK23" s="149"/>
      <c r="BL23" s="149"/>
      <c r="BM23" s="149"/>
      <c r="BN23" s="149"/>
      <c r="BO23" s="149"/>
      <c r="BP23" s="149"/>
      <c r="BQ23" s="149"/>
      <c r="BR23" s="149"/>
      <c r="BS23" s="149"/>
      <c r="BT23" s="149"/>
      <c r="BU23" s="149"/>
      <c r="BV23" s="149"/>
      <c r="BW23" s="149"/>
      <c r="BX23" s="149"/>
      <c r="BY23" s="149"/>
      <c r="BZ23" s="149"/>
      <c r="CA23" s="149"/>
      <c r="CB23" s="149"/>
      <c r="CC23" s="149"/>
      <c r="CD23" s="149"/>
    </row>
    <row r="24" spans="2:82">
      <c r="B24" s="25" t="s">
        <v>39</v>
      </c>
      <c r="C24" s="19" t="s">
        <v>340</v>
      </c>
      <c r="D24" s="16" t="s">
        <v>16</v>
      </c>
      <c r="E24" s="140">
        <f t="shared" ref="E24:P24" si="38">+E25+E28+E31</f>
        <v>863.2</v>
      </c>
      <c r="F24" s="140">
        <f t="shared" si="38"/>
        <v>3722.3270000000002</v>
      </c>
      <c r="G24" s="140">
        <f t="shared" si="38"/>
        <v>2057.7200000000003</v>
      </c>
      <c r="H24" s="140">
        <f t="shared" si="38"/>
        <v>1247.337</v>
      </c>
      <c r="I24" s="140">
        <f t="shared" si="38"/>
        <v>1006.965</v>
      </c>
      <c r="J24" s="140">
        <f t="shared" si="38"/>
        <v>1012.5070000000001</v>
      </c>
      <c r="K24" s="140">
        <f t="shared" si="38"/>
        <v>1784.0050000000001</v>
      </c>
      <c r="L24" s="140">
        <f t="shared" si="38"/>
        <v>2226.2379999999998</v>
      </c>
      <c r="M24" s="140">
        <f t="shared" si="38"/>
        <v>1532.7760000000001</v>
      </c>
      <c r="N24" s="140">
        <f t="shared" si="38"/>
        <v>1519.8119999999999</v>
      </c>
      <c r="O24" s="140">
        <f t="shared" si="38"/>
        <v>2097.4320000000002</v>
      </c>
      <c r="P24" s="140">
        <f t="shared" si="38"/>
        <v>1638.3200000000002</v>
      </c>
      <c r="Q24" s="140">
        <f t="shared" ref="Q24:BQ24" si="39">+Q25+Q28+Q31</f>
        <v>20708.638999999999</v>
      </c>
      <c r="R24" s="140">
        <f t="shared" si="39"/>
        <v>1043.4389999999999</v>
      </c>
      <c r="S24" s="140">
        <f t="shared" si="39"/>
        <v>1015.558</v>
      </c>
      <c r="T24" s="140">
        <f t="shared" si="39"/>
        <v>1252.9359999999999</v>
      </c>
      <c r="U24" s="140">
        <f t="shared" si="39"/>
        <v>1759.3709999999999</v>
      </c>
      <c r="V24" s="140">
        <f t="shared" si="39"/>
        <v>1370.068</v>
      </c>
      <c r="W24" s="140">
        <f t="shared" si="39"/>
        <v>1040.5219999999999</v>
      </c>
      <c r="X24" s="140">
        <f t="shared" si="39"/>
        <v>1894.9179999999999</v>
      </c>
      <c r="Y24" s="140">
        <f t="shared" si="39"/>
        <v>1580.086</v>
      </c>
      <c r="Z24" s="140">
        <f t="shared" si="39"/>
        <v>1136.002</v>
      </c>
      <c r="AA24" s="140">
        <f t="shared" si="39"/>
        <v>1864.1579999999999</v>
      </c>
      <c r="AB24" s="140">
        <f t="shared" si="39"/>
        <v>1946.1509999999998</v>
      </c>
      <c r="AC24" s="140">
        <f t="shared" si="39"/>
        <v>2582.46</v>
      </c>
      <c r="AD24" s="140">
        <f t="shared" si="39"/>
        <v>18485.669000000002</v>
      </c>
      <c r="AE24" s="140">
        <f t="shared" si="39"/>
        <v>1352.4950000000001</v>
      </c>
      <c r="AF24" s="140">
        <f t="shared" si="39"/>
        <v>1547.712</v>
      </c>
      <c r="AG24" s="140">
        <f t="shared" si="39"/>
        <v>1603.527</v>
      </c>
      <c r="AH24" s="140">
        <f t="shared" si="39"/>
        <v>1622.1</v>
      </c>
      <c r="AI24" s="140">
        <f t="shared" si="39"/>
        <v>2029.4469999999999</v>
      </c>
      <c r="AJ24" s="140">
        <f t="shared" si="39"/>
        <v>1200.481</v>
      </c>
      <c r="AK24" s="140">
        <f t="shared" si="39"/>
        <v>1518.7829999999999</v>
      </c>
      <c r="AL24" s="140">
        <f t="shared" si="39"/>
        <v>1325.692</v>
      </c>
      <c r="AM24" s="140">
        <f t="shared" si="39"/>
        <v>1966.8210000000001</v>
      </c>
      <c r="AN24" s="140">
        <f t="shared" si="39"/>
        <v>1990.5200000000002</v>
      </c>
      <c r="AO24" s="140">
        <f t="shared" si="39"/>
        <v>1493.84</v>
      </c>
      <c r="AP24" s="140">
        <f t="shared" si="39"/>
        <v>2567.4090000000001</v>
      </c>
      <c r="AQ24" s="140">
        <f t="shared" si="39"/>
        <v>20218.827000000001</v>
      </c>
      <c r="AR24" s="140">
        <f t="shared" si="39"/>
        <v>1611.3320000000003</v>
      </c>
      <c r="AS24" s="140">
        <f t="shared" si="39"/>
        <v>1650.0200000000002</v>
      </c>
      <c r="AT24" s="140">
        <f t="shared" si="39"/>
        <v>2237.6090000000004</v>
      </c>
      <c r="AU24" s="140">
        <f t="shared" si="39"/>
        <v>1953.1990000000001</v>
      </c>
      <c r="AV24" s="140">
        <f t="shared" si="39"/>
        <v>1976.1879999999999</v>
      </c>
      <c r="AW24" s="140">
        <f t="shared" si="39"/>
        <v>1619.1029999999998</v>
      </c>
      <c r="AX24" s="140">
        <f t="shared" si="39"/>
        <v>2714.57</v>
      </c>
      <c r="AY24" s="140">
        <f t="shared" si="39"/>
        <v>2007.2870000000003</v>
      </c>
      <c r="AZ24" s="140">
        <f t="shared" si="39"/>
        <v>1929.6799999999998</v>
      </c>
      <c r="BA24" s="140">
        <f t="shared" si="39"/>
        <v>2062.4470000000001</v>
      </c>
      <c r="BB24" s="140">
        <f t="shared" si="39"/>
        <v>1423.3019999999999</v>
      </c>
      <c r="BC24" s="140">
        <f t="shared" si="39"/>
        <v>3734.3470000000002</v>
      </c>
      <c r="BD24" s="140">
        <f t="shared" si="39"/>
        <v>24919.084000000003</v>
      </c>
      <c r="BE24" s="140">
        <f t="shared" si="39"/>
        <v>1283.6990000000001</v>
      </c>
      <c r="BF24" s="140">
        <f t="shared" si="39"/>
        <v>2576.1950000000002</v>
      </c>
      <c r="BG24" s="140">
        <f t="shared" si="39"/>
        <v>2318.2489999999998</v>
      </c>
      <c r="BH24" s="140">
        <f t="shared" si="39"/>
        <v>2137.4490000000001</v>
      </c>
      <c r="BI24" s="140">
        <f t="shared" si="39"/>
        <v>2137.5239999999999</v>
      </c>
      <c r="BJ24" s="140">
        <f t="shared" si="39"/>
        <v>2250.8380000000002</v>
      </c>
      <c r="BK24" s="140">
        <f t="shared" si="39"/>
        <v>2235.232</v>
      </c>
      <c r="BL24" s="140">
        <f t="shared" si="39"/>
        <v>2168.21</v>
      </c>
      <c r="BM24" s="140">
        <f t="shared" si="39"/>
        <v>1817.0070000000001</v>
      </c>
      <c r="BN24" s="140">
        <f t="shared" si="39"/>
        <v>3329.5949999999998</v>
      </c>
      <c r="BO24" s="140">
        <f t="shared" ref="BO24:BP24" si="40">+BO25+BO28+BO31</f>
        <v>2655.8810000000003</v>
      </c>
      <c r="BP24" s="140">
        <f t="shared" si="40"/>
        <v>3075.337</v>
      </c>
      <c r="BQ24" s="140">
        <f t="shared" si="39"/>
        <v>27985.216</v>
      </c>
      <c r="BR24" s="140">
        <f t="shared" ref="BR24:CD24" si="41">+BR25+BR28+BR31</f>
        <v>1389.9690000000001</v>
      </c>
      <c r="BS24" s="140">
        <f t="shared" ref="BS24:CC24" si="42">+BS25+BS28+BS31</f>
        <v>3851.5060000000003</v>
      </c>
      <c r="BT24" s="140">
        <f t="shared" si="42"/>
        <v>2283.663</v>
      </c>
      <c r="BU24" s="140">
        <f t="shared" si="42"/>
        <v>1995.7870000000003</v>
      </c>
      <c r="BV24" s="140">
        <f t="shared" si="42"/>
        <v>3253.5340000000006</v>
      </c>
      <c r="BW24" s="140">
        <f t="shared" si="42"/>
        <v>2980.3429999999998</v>
      </c>
      <c r="BX24" s="140">
        <f t="shared" si="42"/>
        <v>3282.1649999999995</v>
      </c>
      <c r="BY24" s="140">
        <f t="shared" si="42"/>
        <v>2411.0819999999999</v>
      </c>
      <c r="BZ24" s="140">
        <f t="shared" si="42"/>
        <v>3201.0390000000002</v>
      </c>
      <c r="CA24" s="140">
        <f t="shared" si="42"/>
        <v>3616.04</v>
      </c>
      <c r="CB24" s="140">
        <f t="shared" si="42"/>
        <v>3567.8669999999997</v>
      </c>
      <c r="CC24" s="140">
        <f t="shared" si="42"/>
        <v>3287.4604999999997</v>
      </c>
      <c r="CD24" s="140">
        <f t="shared" si="41"/>
        <v>35120.455500000004</v>
      </c>
    </row>
    <row r="25" spans="2:82" ht="15" customHeight="1">
      <c r="B25" s="27" t="s">
        <v>341</v>
      </c>
      <c r="C25" s="20" t="s">
        <v>342</v>
      </c>
      <c r="D25" s="16" t="s">
        <v>16</v>
      </c>
      <c r="E25" s="149"/>
      <c r="F25" s="149"/>
      <c r="G25" s="149"/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149"/>
      <c r="AU25" s="149"/>
      <c r="AV25" s="149"/>
      <c r="AW25" s="149"/>
      <c r="AX25" s="149"/>
      <c r="AY25" s="149"/>
      <c r="AZ25" s="149"/>
      <c r="BA25" s="149"/>
      <c r="BB25" s="149"/>
      <c r="BC25" s="149"/>
      <c r="BD25" s="149"/>
      <c r="BE25" s="149"/>
      <c r="BF25" s="149"/>
      <c r="BG25" s="149"/>
      <c r="BH25" s="149"/>
      <c r="BI25" s="149"/>
      <c r="BJ25" s="149"/>
      <c r="BK25" s="149"/>
      <c r="BL25" s="149"/>
      <c r="BM25" s="149"/>
      <c r="BN25" s="149"/>
      <c r="BO25" s="149"/>
      <c r="BP25" s="149"/>
      <c r="BQ25" s="149"/>
      <c r="BR25" s="149"/>
      <c r="BS25" s="149"/>
      <c r="BT25" s="149"/>
      <c r="BU25" s="149"/>
      <c r="BV25" s="149"/>
      <c r="BW25" s="149"/>
      <c r="BX25" s="149"/>
      <c r="BY25" s="149"/>
      <c r="BZ25" s="149"/>
      <c r="CA25" s="149"/>
      <c r="CB25" s="149"/>
      <c r="CC25" s="149"/>
      <c r="CD25" s="149"/>
    </row>
    <row r="26" spans="2:82" ht="15" customHeight="1">
      <c r="B26" s="27" t="s">
        <v>343</v>
      </c>
      <c r="C26" s="58" t="s">
        <v>344</v>
      </c>
      <c r="D26" s="16" t="s">
        <v>16</v>
      </c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  <c r="AO26" s="149"/>
      <c r="AP26" s="149"/>
      <c r="AQ26" s="149"/>
      <c r="AR26" s="149"/>
      <c r="AS26" s="149"/>
      <c r="AT26" s="149"/>
      <c r="AU26" s="149"/>
      <c r="AV26" s="149"/>
      <c r="AW26" s="149"/>
      <c r="AX26" s="149"/>
      <c r="AY26" s="149"/>
      <c r="AZ26" s="149"/>
      <c r="BA26" s="149"/>
      <c r="BB26" s="149"/>
      <c r="BC26" s="149"/>
      <c r="BD26" s="149"/>
      <c r="BE26" s="149"/>
      <c r="BF26" s="149"/>
      <c r="BG26" s="149"/>
      <c r="BH26" s="149"/>
      <c r="BI26" s="149"/>
      <c r="BJ26" s="149"/>
      <c r="BK26" s="149"/>
      <c r="BL26" s="149"/>
      <c r="BM26" s="149"/>
      <c r="BN26" s="149"/>
      <c r="BO26" s="149"/>
      <c r="BP26" s="149"/>
      <c r="BQ26" s="149"/>
      <c r="BR26" s="149"/>
      <c r="BS26" s="149"/>
      <c r="BT26" s="149"/>
      <c r="BU26" s="149"/>
      <c r="BV26" s="149"/>
      <c r="BW26" s="149"/>
      <c r="BX26" s="149"/>
      <c r="BY26" s="149"/>
      <c r="BZ26" s="149"/>
      <c r="CA26" s="149"/>
      <c r="CB26" s="149"/>
      <c r="CC26" s="149"/>
      <c r="CD26" s="149"/>
    </row>
    <row r="27" spans="2:82" ht="15" customHeight="1">
      <c r="B27" s="27" t="s">
        <v>345</v>
      </c>
      <c r="C27" s="58" t="s">
        <v>346</v>
      </c>
      <c r="D27" s="16" t="s">
        <v>16</v>
      </c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49"/>
      <c r="AY27" s="149"/>
      <c r="AZ27" s="149"/>
      <c r="BA27" s="149"/>
      <c r="BB27" s="149"/>
      <c r="BC27" s="149"/>
      <c r="BD27" s="149"/>
      <c r="BE27" s="149"/>
      <c r="BF27" s="149"/>
      <c r="BG27" s="149"/>
      <c r="BH27" s="149"/>
      <c r="BI27" s="149"/>
      <c r="BJ27" s="149"/>
      <c r="BK27" s="149"/>
      <c r="BL27" s="149"/>
      <c r="BM27" s="149"/>
      <c r="BN27" s="149"/>
      <c r="BO27" s="149"/>
      <c r="BP27" s="149"/>
      <c r="BQ27" s="149"/>
      <c r="BR27" s="149"/>
      <c r="BS27" s="149"/>
      <c r="BT27" s="149"/>
      <c r="BU27" s="149"/>
      <c r="BV27" s="149"/>
      <c r="BW27" s="149"/>
      <c r="BX27" s="149"/>
      <c r="BY27" s="149"/>
      <c r="BZ27" s="149"/>
      <c r="CA27" s="149"/>
      <c r="CB27" s="149"/>
      <c r="CC27" s="149"/>
      <c r="CD27" s="149"/>
    </row>
    <row r="28" spans="2:82" s="132" customFormat="1">
      <c r="B28" s="25" t="s">
        <v>347</v>
      </c>
      <c r="C28" s="57" t="s">
        <v>348</v>
      </c>
      <c r="D28" s="19" t="s">
        <v>16</v>
      </c>
      <c r="E28" s="150">
        <f t="shared" ref="E28:P28" si="43">+E29+E30</f>
        <v>28</v>
      </c>
      <c r="F28" s="150">
        <f t="shared" si="43"/>
        <v>40.200000000000003</v>
      </c>
      <c r="G28" s="150">
        <f t="shared" si="43"/>
        <v>4.8</v>
      </c>
      <c r="H28" s="150">
        <f t="shared" si="43"/>
        <v>19.7</v>
      </c>
      <c r="I28" s="150">
        <f t="shared" si="43"/>
        <v>0.2</v>
      </c>
      <c r="J28" s="150">
        <f t="shared" si="43"/>
        <v>1.2</v>
      </c>
      <c r="K28" s="150">
        <f t="shared" si="43"/>
        <v>19.100000000000001</v>
      </c>
      <c r="L28" s="150">
        <f t="shared" si="43"/>
        <v>0</v>
      </c>
      <c r="M28" s="150">
        <f t="shared" si="43"/>
        <v>0.8</v>
      </c>
      <c r="N28" s="150">
        <f t="shared" si="43"/>
        <v>15.7</v>
      </c>
      <c r="O28" s="150">
        <f t="shared" si="43"/>
        <v>1.4</v>
      </c>
      <c r="P28" s="150">
        <f t="shared" si="43"/>
        <v>1.4</v>
      </c>
      <c r="Q28" s="150">
        <f t="shared" ref="Q28:BQ28" si="44">+Q29+Q30</f>
        <v>132.5</v>
      </c>
      <c r="R28" s="150">
        <f t="shared" si="44"/>
        <v>26.5</v>
      </c>
      <c r="S28" s="150">
        <f t="shared" si="44"/>
        <v>16.2</v>
      </c>
      <c r="T28" s="150">
        <f t="shared" si="44"/>
        <v>3.8</v>
      </c>
      <c r="U28" s="150">
        <f t="shared" si="44"/>
        <v>32.299999999999997</v>
      </c>
      <c r="V28" s="150">
        <f t="shared" si="44"/>
        <v>6.3</v>
      </c>
      <c r="W28" s="150">
        <f t="shared" si="44"/>
        <v>1.2</v>
      </c>
      <c r="X28" s="150">
        <f t="shared" si="44"/>
        <v>31.7</v>
      </c>
      <c r="Y28" s="150">
        <f t="shared" si="44"/>
        <v>0</v>
      </c>
      <c r="Z28" s="150">
        <f t="shared" si="44"/>
        <v>1.3</v>
      </c>
      <c r="AA28" s="150">
        <f t="shared" si="44"/>
        <v>22.8</v>
      </c>
      <c r="AB28" s="150">
        <f t="shared" si="44"/>
        <v>57.3</v>
      </c>
      <c r="AC28" s="150">
        <f t="shared" si="44"/>
        <v>17</v>
      </c>
      <c r="AD28" s="150">
        <f t="shared" si="44"/>
        <v>216.4</v>
      </c>
      <c r="AE28" s="150">
        <f t="shared" si="44"/>
        <v>34.4</v>
      </c>
      <c r="AF28" s="150">
        <f t="shared" si="44"/>
        <v>27.2</v>
      </c>
      <c r="AG28" s="150">
        <f t="shared" si="44"/>
        <v>8.4</v>
      </c>
      <c r="AH28" s="150">
        <f t="shared" si="44"/>
        <v>18.100000000000001</v>
      </c>
      <c r="AI28" s="150">
        <f t="shared" si="44"/>
        <v>14.8</v>
      </c>
      <c r="AJ28" s="150">
        <f t="shared" si="44"/>
        <v>4.2</v>
      </c>
      <c r="AK28" s="150">
        <f t="shared" si="44"/>
        <v>21.1</v>
      </c>
      <c r="AL28" s="150">
        <f t="shared" si="44"/>
        <v>0.2</v>
      </c>
      <c r="AM28" s="150">
        <f t="shared" si="44"/>
        <v>18.799999999999997</v>
      </c>
      <c r="AN28" s="150">
        <f t="shared" si="44"/>
        <v>17.399999999999999</v>
      </c>
      <c r="AO28" s="150">
        <f t="shared" si="44"/>
        <v>3</v>
      </c>
      <c r="AP28" s="150">
        <f t="shared" si="44"/>
        <v>61.1</v>
      </c>
      <c r="AQ28" s="150">
        <f t="shared" si="44"/>
        <v>228.7</v>
      </c>
      <c r="AR28" s="150">
        <f t="shared" si="44"/>
        <v>31.4</v>
      </c>
      <c r="AS28" s="150">
        <f t="shared" si="44"/>
        <v>33.200000000000003</v>
      </c>
      <c r="AT28" s="150">
        <f t="shared" si="44"/>
        <v>25.3</v>
      </c>
      <c r="AU28" s="150">
        <f t="shared" si="44"/>
        <v>0.3</v>
      </c>
      <c r="AV28" s="150">
        <f t="shared" si="44"/>
        <v>1</v>
      </c>
      <c r="AW28" s="150">
        <f t="shared" si="44"/>
        <v>18.7</v>
      </c>
      <c r="AX28" s="150">
        <f t="shared" si="44"/>
        <v>22.4</v>
      </c>
      <c r="AY28" s="150">
        <f t="shared" si="44"/>
        <v>1.4</v>
      </c>
      <c r="AZ28" s="150">
        <f t="shared" si="44"/>
        <v>2.1</v>
      </c>
      <c r="BA28" s="150">
        <f t="shared" si="44"/>
        <v>19.100000000000001</v>
      </c>
      <c r="BB28" s="150">
        <f t="shared" si="44"/>
        <v>0</v>
      </c>
      <c r="BC28" s="150">
        <f t="shared" si="44"/>
        <v>18.5</v>
      </c>
      <c r="BD28" s="150">
        <f t="shared" si="44"/>
        <v>173.4</v>
      </c>
      <c r="BE28" s="150">
        <f t="shared" si="44"/>
        <v>37.9</v>
      </c>
      <c r="BF28" s="150">
        <f t="shared" si="44"/>
        <v>12.9</v>
      </c>
      <c r="BG28" s="150">
        <f t="shared" si="44"/>
        <v>7.7</v>
      </c>
      <c r="BH28" s="150">
        <f t="shared" si="44"/>
        <v>19.5</v>
      </c>
      <c r="BI28" s="150">
        <f t="shared" si="44"/>
        <v>17.399999999999999</v>
      </c>
      <c r="BJ28" s="150">
        <f t="shared" si="44"/>
        <v>3.9</v>
      </c>
      <c r="BK28" s="150">
        <f t="shared" si="44"/>
        <v>23.8</v>
      </c>
      <c r="BL28" s="150">
        <f t="shared" si="44"/>
        <v>2</v>
      </c>
      <c r="BM28" s="150">
        <f t="shared" si="44"/>
        <v>1.8</v>
      </c>
      <c r="BN28" s="150">
        <f t="shared" si="44"/>
        <v>17.100000000000001</v>
      </c>
      <c r="BO28" s="150">
        <f t="shared" ref="BO28:BP28" si="45">+BO29+BO30</f>
        <v>0</v>
      </c>
      <c r="BP28" s="150">
        <f t="shared" si="45"/>
        <v>37.1</v>
      </c>
      <c r="BQ28" s="150">
        <f t="shared" si="44"/>
        <v>181.1</v>
      </c>
      <c r="BR28" s="150">
        <f t="shared" ref="BR28:CD28" si="46">+BR29+BR30</f>
        <v>44.5</v>
      </c>
      <c r="BS28" s="150">
        <f t="shared" ref="BS28:CC28" si="47">+BS29+BS30</f>
        <v>19.8</v>
      </c>
      <c r="BT28" s="150">
        <f t="shared" si="47"/>
        <v>40.200000000000003</v>
      </c>
      <c r="BU28" s="150">
        <f t="shared" si="47"/>
        <v>2.9</v>
      </c>
      <c r="BV28" s="150">
        <f t="shared" si="47"/>
        <v>15.3</v>
      </c>
      <c r="BW28" s="150">
        <f t="shared" si="47"/>
        <v>2.7</v>
      </c>
      <c r="BX28" s="150">
        <f t="shared" si="47"/>
        <v>20.6</v>
      </c>
      <c r="BY28" s="150">
        <f t="shared" si="47"/>
        <v>0.5</v>
      </c>
      <c r="BZ28" s="150">
        <f t="shared" si="47"/>
        <v>5.3</v>
      </c>
      <c r="CA28" s="150">
        <f t="shared" si="47"/>
        <v>19.3</v>
      </c>
      <c r="CB28" s="150">
        <f t="shared" si="47"/>
        <v>2.1</v>
      </c>
      <c r="CC28" s="150">
        <f t="shared" si="47"/>
        <v>24.2</v>
      </c>
      <c r="CD28" s="150">
        <f t="shared" si="46"/>
        <v>197.4</v>
      </c>
    </row>
    <row r="29" spans="2:82">
      <c r="B29" s="27" t="s">
        <v>349</v>
      </c>
      <c r="C29" s="58" t="s">
        <v>344</v>
      </c>
      <c r="D29" s="16" t="s">
        <v>16</v>
      </c>
      <c r="E29" s="141">
        <v>28</v>
      </c>
      <c r="F29" s="141">
        <v>40.200000000000003</v>
      </c>
      <c r="G29" s="141">
        <v>4.8</v>
      </c>
      <c r="H29" s="141">
        <v>19.7</v>
      </c>
      <c r="I29" s="141">
        <v>0.2</v>
      </c>
      <c r="J29" s="141">
        <v>1.2</v>
      </c>
      <c r="K29" s="141">
        <v>19.100000000000001</v>
      </c>
      <c r="L29" s="141">
        <v>0</v>
      </c>
      <c r="M29" s="141">
        <v>0.8</v>
      </c>
      <c r="N29" s="141">
        <v>15.7</v>
      </c>
      <c r="O29" s="141">
        <v>1.4</v>
      </c>
      <c r="P29" s="141">
        <v>1.4</v>
      </c>
      <c r="Q29" s="141">
        <v>132.5</v>
      </c>
      <c r="R29" s="141">
        <v>26.5</v>
      </c>
      <c r="S29" s="141">
        <v>16.2</v>
      </c>
      <c r="T29" s="141">
        <v>3.8</v>
      </c>
      <c r="U29" s="141">
        <v>32.299999999999997</v>
      </c>
      <c r="V29" s="141">
        <v>6.3</v>
      </c>
      <c r="W29" s="141">
        <v>1.2</v>
      </c>
      <c r="X29" s="141">
        <v>31.7</v>
      </c>
      <c r="Y29" s="141">
        <v>0</v>
      </c>
      <c r="Z29" s="141">
        <v>1.3</v>
      </c>
      <c r="AA29" s="141">
        <v>22.8</v>
      </c>
      <c r="AB29" s="141">
        <v>57.3</v>
      </c>
      <c r="AC29" s="141">
        <v>17</v>
      </c>
      <c r="AD29" s="141">
        <v>216.4</v>
      </c>
      <c r="AE29" s="141">
        <v>34.4</v>
      </c>
      <c r="AF29" s="141">
        <v>27.2</v>
      </c>
      <c r="AG29" s="141">
        <v>8.4</v>
      </c>
      <c r="AH29" s="141">
        <v>18.100000000000001</v>
      </c>
      <c r="AI29" s="141">
        <v>14.8</v>
      </c>
      <c r="AJ29" s="141">
        <v>4.2</v>
      </c>
      <c r="AK29" s="141">
        <v>21.1</v>
      </c>
      <c r="AL29" s="141">
        <v>0.2</v>
      </c>
      <c r="AM29" s="141">
        <v>18.799999999999997</v>
      </c>
      <c r="AN29" s="141">
        <v>17.399999999999999</v>
      </c>
      <c r="AO29" s="141">
        <v>3</v>
      </c>
      <c r="AP29" s="141">
        <v>61.1</v>
      </c>
      <c r="AQ29" s="141">
        <v>228.7</v>
      </c>
      <c r="AR29" s="141">
        <v>31.4</v>
      </c>
      <c r="AS29" s="141">
        <v>33.200000000000003</v>
      </c>
      <c r="AT29" s="141">
        <v>25.3</v>
      </c>
      <c r="AU29" s="141">
        <v>0.3</v>
      </c>
      <c r="AV29" s="141">
        <v>1</v>
      </c>
      <c r="AW29" s="141">
        <v>18.7</v>
      </c>
      <c r="AX29" s="141">
        <v>22.4</v>
      </c>
      <c r="AY29" s="141">
        <v>1.4</v>
      </c>
      <c r="AZ29" s="141">
        <v>2.1</v>
      </c>
      <c r="BA29" s="141">
        <v>19.100000000000001</v>
      </c>
      <c r="BB29" s="141">
        <v>0</v>
      </c>
      <c r="BC29" s="141">
        <v>18.5</v>
      </c>
      <c r="BD29" s="141">
        <v>173.4</v>
      </c>
      <c r="BE29" s="141">
        <v>37.9</v>
      </c>
      <c r="BF29" s="141">
        <v>12.9</v>
      </c>
      <c r="BG29" s="141">
        <v>7.7</v>
      </c>
      <c r="BH29" s="141">
        <v>19.5</v>
      </c>
      <c r="BI29" s="141">
        <v>17.399999999999999</v>
      </c>
      <c r="BJ29" s="141">
        <v>3.9</v>
      </c>
      <c r="BK29" s="141">
        <v>23.8</v>
      </c>
      <c r="BL29" s="141">
        <v>2</v>
      </c>
      <c r="BM29" s="141">
        <v>1.8</v>
      </c>
      <c r="BN29" s="141">
        <v>17.100000000000001</v>
      </c>
      <c r="BO29" s="141">
        <v>0</v>
      </c>
      <c r="BP29" s="141">
        <v>37.1</v>
      </c>
      <c r="BQ29" s="141">
        <v>181.1</v>
      </c>
      <c r="BR29" s="141">
        <v>44.5</v>
      </c>
      <c r="BS29" s="141">
        <v>19.8</v>
      </c>
      <c r="BT29" s="141">
        <v>40.200000000000003</v>
      </c>
      <c r="BU29" s="141">
        <v>2.9</v>
      </c>
      <c r="BV29" s="141">
        <v>15.3</v>
      </c>
      <c r="BW29" s="141">
        <v>2.7</v>
      </c>
      <c r="BX29" s="141">
        <v>20.6</v>
      </c>
      <c r="BY29" s="141">
        <v>0.5</v>
      </c>
      <c r="BZ29" s="141">
        <v>5.3</v>
      </c>
      <c r="CA29" s="141">
        <v>19.3</v>
      </c>
      <c r="CB29" s="141">
        <v>2.1</v>
      </c>
      <c r="CC29" s="141">
        <v>24.2</v>
      </c>
      <c r="CD29" s="141">
        <v>197.4</v>
      </c>
    </row>
    <row r="30" spans="2:82" ht="15" customHeight="1">
      <c r="B30" s="27" t="s">
        <v>350</v>
      </c>
      <c r="C30" s="58" t="s">
        <v>346</v>
      </c>
      <c r="D30" s="16" t="s">
        <v>16</v>
      </c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149"/>
      <c r="AU30" s="149"/>
      <c r="AV30" s="149"/>
      <c r="AW30" s="149"/>
      <c r="AX30" s="149"/>
      <c r="AY30" s="149"/>
      <c r="AZ30" s="149"/>
      <c r="BA30" s="149"/>
      <c r="BB30" s="149"/>
      <c r="BC30" s="149"/>
      <c r="BD30" s="149"/>
      <c r="BE30" s="149"/>
      <c r="BF30" s="149"/>
      <c r="BG30" s="149"/>
      <c r="BH30" s="149"/>
      <c r="BI30" s="149"/>
      <c r="BJ30" s="149"/>
      <c r="BK30" s="149"/>
      <c r="BL30" s="149"/>
      <c r="BM30" s="149"/>
      <c r="BN30" s="149"/>
      <c r="BO30" s="149"/>
      <c r="BP30" s="149"/>
      <c r="BQ30" s="149"/>
      <c r="BR30" s="149"/>
      <c r="BS30" s="149"/>
      <c r="BT30" s="149"/>
      <c r="BU30" s="149"/>
      <c r="BV30" s="149"/>
      <c r="BW30" s="149"/>
      <c r="BX30" s="149"/>
      <c r="BY30" s="149"/>
      <c r="BZ30" s="149"/>
      <c r="CA30" s="149"/>
      <c r="CB30" s="149"/>
      <c r="CC30" s="149"/>
      <c r="CD30" s="149"/>
    </row>
    <row r="31" spans="2:82" s="132" customFormat="1">
      <c r="B31" s="25" t="s">
        <v>351</v>
      </c>
      <c r="C31" s="57" t="s">
        <v>352</v>
      </c>
      <c r="D31" s="19" t="s">
        <v>16</v>
      </c>
      <c r="E31" s="150">
        <f t="shared" ref="E31:P31" si="48">+E32+E33</f>
        <v>835.2</v>
      </c>
      <c r="F31" s="150">
        <f t="shared" si="48"/>
        <v>3682.1270000000004</v>
      </c>
      <c r="G31" s="150">
        <f t="shared" si="48"/>
        <v>2052.92</v>
      </c>
      <c r="H31" s="150">
        <f t="shared" si="48"/>
        <v>1227.6369999999999</v>
      </c>
      <c r="I31" s="150">
        <f t="shared" si="48"/>
        <v>1006.765</v>
      </c>
      <c r="J31" s="150">
        <f t="shared" si="48"/>
        <v>1011.307</v>
      </c>
      <c r="K31" s="150">
        <f t="shared" si="48"/>
        <v>1764.9050000000002</v>
      </c>
      <c r="L31" s="150">
        <f t="shared" si="48"/>
        <v>2226.2379999999998</v>
      </c>
      <c r="M31" s="150">
        <f t="shared" si="48"/>
        <v>1531.9760000000001</v>
      </c>
      <c r="N31" s="150">
        <f t="shared" si="48"/>
        <v>1504.1119999999999</v>
      </c>
      <c r="O31" s="150">
        <f t="shared" si="48"/>
        <v>2096.0320000000002</v>
      </c>
      <c r="P31" s="150">
        <f t="shared" si="48"/>
        <v>1636.92</v>
      </c>
      <c r="Q31" s="150">
        <f t="shared" ref="Q31:BQ31" si="49">+Q32+Q33</f>
        <v>20576.138999999999</v>
      </c>
      <c r="R31" s="150">
        <f t="shared" si="49"/>
        <v>1016.939</v>
      </c>
      <c r="S31" s="150">
        <f t="shared" si="49"/>
        <v>999.35799999999995</v>
      </c>
      <c r="T31" s="150">
        <f t="shared" si="49"/>
        <v>1249.136</v>
      </c>
      <c r="U31" s="150">
        <f t="shared" si="49"/>
        <v>1727.0709999999999</v>
      </c>
      <c r="V31" s="150">
        <f t="shared" si="49"/>
        <v>1363.768</v>
      </c>
      <c r="W31" s="150">
        <f t="shared" si="49"/>
        <v>1039.3219999999999</v>
      </c>
      <c r="X31" s="150">
        <f t="shared" si="49"/>
        <v>1863.2179999999998</v>
      </c>
      <c r="Y31" s="150">
        <f t="shared" si="49"/>
        <v>1580.086</v>
      </c>
      <c r="Z31" s="150">
        <f t="shared" si="49"/>
        <v>1134.702</v>
      </c>
      <c r="AA31" s="150">
        <f t="shared" si="49"/>
        <v>1841.3579999999999</v>
      </c>
      <c r="AB31" s="150">
        <f t="shared" si="49"/>
        <v>1888.8509999999999</v>
      </c>
      <c r="AC31" s="150">
        <f t="shared" si="49"/>
        <v>2565.46</v>
      </c>
      <c r="AD31" s="150">
        <f t="shared" si="49"/>
        <v>18269.269</v>
      </c>
      <c r="AE31" s="150">
        <f t="shared" si="49"/>
        <v>1318.095</v>
      </c>
      <c r="AF31" s="150">
        <f t="shared" si="49"/>
        <v>1520.5119999999999</v>
      </c>
      <c r="AG31" s="150">
        <f t="shared" si="49"/>
        <v>1595.127</v>
      </c>
      <c r="AH31" s="150">
        <f t="shared" si="49"/>
        <v>1604</v>
      </c>
      <c r="AI31" s="150">
        <f t="shared" si="49"/>
        <v>2014.6469999999999</v>
      </c>
      <c r="AJ31" s="150">
        <f t="shared" si="49"/>
        <v>1196.2809999999999</v>
      </c>
      <c r="AK31" s="150">
        <f t="shared" si="49"/>
        <v>1497.683</v>
      </c>
      <c r="AL31" s="150">
        <f t="shared" si="49"/>
        <v>1325.492</v>
      </c>
      <c r="AM31" s="150">
        <f t="shared" si="49"/>
        <v>1948.0210000000002</v>
      </c>
      <c r="AN31" s="150">
        <f t="shared" si="49"/>
        <v>1973.1200000000001</v>
      </c>
      <c r="AO31" s="150">
        <f t="shared" si="49"/>
        <v>1490.84</v>
      </c>
      <c r="AP31" s="150">
        <f t="shared" si="49"/>
        <v>2506.3090000000002</v>
      </c>
      <c r="AQ31" s="150">
        <f t="shared" si="49"/>
        <v>19990.127</v>
      </c>
      <c r="AR31" s="150">
        <f t="shared" si="49"/>
        <v>1579.9320000000002</v>
      </c>
      <c r="AS31" s="150">
        <f t="shared" si="49"/>
        <v>1616.8200000000002</v>
      </c>
      <c r="AT31" s="150">
        <f t="shared" si="49"/>
        <v>2212.3090000000002</v>
      </c>
      <c r="AU31" s="150">
        <f t="shared" si="49"/>
        <v>1952.8990000000001</v>
      </c>
      <c r="AV31" s="150">
        <f t="shared" si="49"/>
        <v>1975.1879999999999</v>
      </c>
      <c r="AW31" s="150">
        <f t="shared" si="49"/>
        <v>1600.4029999999998</v>
      </c>
      <c r="AX31" s="150">
        <f t="shared" si="49"/>
        <v>2692.17</v>
      </c>
      <c r="AY31" s="150">
        <f t="shared" si="49"/>
        <v>2005.8870000000002</v>
      </c>
      <c r="AZ31" s="150">
        <f t="shared" si="49"/>
        <v>1927.58</v>
      </c>
      <c r="BA31" s="150">
        <f t="shared" si="49"/>
        <v>2043.347</v>
      </c>
      <c r="BB31" s="150">
        <f t="shared" si="49"/>
        <v>1423.3019999999999</v>
      </c>
      <c r="BC31" s="150">
        <f t="shared" si="49"/>
        <v>3715.8470000000002</v>
      </c>
      <c r="BD31" s="150">
        <f t="shared" si="49"/>
        <v>24745.684000000001</v>
      </c>
      <c r="BE31" s="150">
        <f t="shared" si="49"/>
        <v>1245.799</v>
      </c>
      <c r="BF31" s="150">
        <f t="shared" si="49"/>
        <v>2563.2950000000001</v>
      </c>
      <c r="BG31" s="150">
        <f t="shared" si="49"/>
        <v>2310.549</v>
      </c>
      <c r="BH31" s="150">
        <f t="shared" si="49"/>
        <v>2117.9490000000001</v>
      </c>
      <c r="BI31" s="150">
        <f t="shared" si="49"/>
        <v>2120.1239999999998</v>
      </c>
      <c r="BJ31" s="150">
        <f t="shared" si="49"/>
        <v>2246.9380000000001</v>
      </c>
      <c r="BK31" s="150">
        <f t="shared" si="49"/>
        <v>2211.4319999999998</v>
      </c>
      <c r="BL31" s="150">
        <f t="shared" si="49"/>
        <v>2166.21</v>
      </c>
      <c r="BM31" s="150">
        <f t="shared" si="49"/>
        <v>1815.2070000000001</v>
      </c>
      <c r="BN31" s="150">
        <f t="shared" si="49"/>
        <v>3312.4949999999999</v>
      </c>
      <c r="BO31" s="150">
        <f t="shared" ref="BO31:BP31" si="50">+BO32+BO33</f>
        <v>2655.8810000000003</v>
      </c>
      <c r="BP31" s="150">
        <f t="shared" si="50"/>
        <v>3038.2370000000001</v>
      </c>
      <c r="BQ31" s="150">
        <f t="shared" si="49"/>
        <v>27804.116000000002</v>
      </c>
      <c r="BR31" s="150">
        <f t="shared" ref="BR31:CD31" si="51">+BR32+BR33</f>
        <v>1345.4690000000001</v>
      </c>
      <c r="BS31" s="150">
        <f t="shared" ref="BS31:CC31" si="52">+BS32+BS33</f>
        <v>3831.7060000000001</v>
      </c>
      <c r="BT31" s="150">
        <f t="shared" si="52"/>
        <v>2243.4630000000002</v>
      </c>
      <c r="BU31" s="150">
        <f t="shared" si="52"/>
        <v>1992.8870000000002</v>
      </c>
      <c r="BV31" s="150">
        <f t="shared" si="52"/>
        <v>3238.2340000000004</v>
      </c>
      <c r="BW31" s="150">
        <f t="shared" si="52"/>
        <v>2977.643</v>
      </c>
      <c r="BX31" s="150">
        <f t="shared" si="52"/>
        <v>3261.5649999999996</v>
      </c>
      <c r="BY31" s="150">
        <f t="shared" si="52"/>
        <v>2410.5819999999999</v>
      </c>
      <c r="BZ31" s="150">
        <f t="shared" si="52"/>
        <v>3195.739</v>
      </c>
      <c r="CA31" s="150">
        <f t="shared" si="52"/>
        <v>3596.74</v>
      </c>
      <c r="CB31" s="150">
        <f t="shared" si="52"/>
        <v>3565.7669999999998</v>
      </c>
      <c r="CC31" s="150">
        <f t="shared" si="52"/>
        <v>3263.2604999999999</v>
      </c>
      <c r="CD31" s="150">
        <f t="shared" si="51"/>
        <v>34923.055500000002</v>
      </c>
    </row>
    <row r="32" spans="2:82">
      <c r="B32" s="27" t="s">
        <v>353</v>
      </c>
      <c r="C32" s="58" t="s">
        <v>344</v>
      </c>
      <c r="D32" s="16" t="s">
        <v>16</v>
      </c>
      <c r="E32" s="141">
        <v>773.5</v>
      </c>
      <c r="F32" s="141">
        <v>1168.2</v>
      </c>
      <c r="G32" s="141">
        <v>1244.22</v>
      </c>
      <c r="H32" s="141">
        <v>1127.9369999999999</v>
      </c>
      <c r="I32" s="141">
        <v>735.36500000000001</v>
      </c>
      <c r="J32" s="141">
        <v>904.20699999999999</v>
      </c>
      <c r="K32" s="141">
        <v>1399.41</v>
      </c>
      <c r="L32" s="141">
        <v>956.63800000000003</v>
      </c>
      <c r="M32" s="141">
        <v>875.33299999999997</v>
      </c>
      <c r="N32" s="141">
        <v>1026.4839999999999</v>
      </c>
      <c r="O32" s="141">
        <v>1433.979</v>
      </c>
      <c r="P32" s="141">
        <v>1170.52</v>
      </c>
      <c r="Q32" s="141">
        <v>12815.793</v>
      </c>
      <c r="R32" s="141">
        <v>911.13900000000001</v>
      </c>
      <c r="S32" s="141">
        <v>935.05799999999999</v>
      </c>
      <c r="T32" s="141">
        <v>988.23599999999988</v>
      </c>
      <c r="U32" s="141">
        <v>1315.646</v>
      </c>
      <c r="V32" s="141">
        <v>1006.016</v>
      </c>
      <c r="W32" s="141">
        <v>930.12199999999996</v>
      </c>
      <c r="X32" s="141">
        <v>1563.0409999999999</v>
      </c>
      <c r="Y32" s="141">
        <v>1203.086</v>
      </c>
      <c r="Z32" s="141">
        <v>957.202</v>
      </c>
      <c r="AA32" s="141">
        <v>1512.819</v>
      </c>
      <c r="AB32" s="141">
        <v>1608.5509999999999</v>
      </c>
      <c r="AC32" s="141">
        <v>1805.56</v>
      </c>
      <c r="AD32" s="141">
        <v>14736.476000000001</v>
      </c>
      <c r="AE32" s="141">
        <v>1060.395</v>
      </c>
      <c r="AF32" s="141">
        <v>1203.8119999999999</v>
      </c>
      <c r="AG32" s="141">
        <v>987.12699999999995</v>
      </c>
      <c r="AH32" s="141">
        <v>1461.2</v>
      </c>
      <c r="AI32" s="141">
        <v>1437.47</v>
      </c>
      <c r="AJ32" s="141">
        <v>1014.181</v>
      </c>
      <c r="AK32" s="141">
        <v>1202.183</v>
      </c>
      <c r="AL32" s="141">
        <v>944.49199999999996</v>
      </c>
      <c r="AM32" s="141">
        <v>1394.643</v>
      </c>
      <c r="AN32" s="141">
        <v>1666.3820000000001</v>
      </c>
      <c r="AO32" s="141">
        <v>1277.74</v>
      </c>
      <c r="AP32" s="141">
        <v>1943.009</v>
      </c>
      <c r="AQ32" s="141">
        <v>15592.634</v>
      </c>
      <c r="AR32" s="141">
        <v>1309.8320000000001</v>
      </c>
      <c r="AS32" s="141">
        <v>1219.22</v>
      </c>
      <c r="AT32" s="141">
        <v>1786.7090000000001</v>
      </c>
      <c r="AU32" s="141">
        <v>1426.1990000000001</v>
      </c>
      <c r="AV32" s="141">
        <v>1576.3879999999999</v>
      </c>
      <c r="AW32" s="141">
        <v>1089.9259999999999</v>
      </c>
      <c r="AX32" s="141">
        <v>1824.07</v>
      </c>
      <c r="AY32" s="141">
        <v>1447.71</v>
      </c>
      <c r="AZ32" s="141">
        <v>1260.78</v>
      </c>
      <c r="BA32" s="141">
        <v>1458.547</v>
      </c>
      <c r="BB32" s="141">
        <v>1157.8019999999999</v>
      </c>
      <c r="BC32" s="141">
        <v>2268.4920000000002</v>
      </c>
      <c r="BD32" s="141">
        <v>17825.674999999999</v>
      </c>
      <c r="BE32" s="141">
        <v>1186.6990000000001</v>
      </c>
      <c r="BF32" s="141">
        <v>1683.7950000000001</v>
      </c>
      <c r="BG32" s="141">
        <v>1685.9490000000001</v>
      </c>
      <c r="BH32" s="141">
        <v>1802.549</v>
      </c>
      <c r="BI32" s="141">
        <v>1413.22</v>
      </c>
      <c r="BJ32" s="141">
        <v>1697.038</v>
      </c>
      <c r="BK32" s="141">
        <v>1924.732</v>
      </c>
      <c r="BL32" s="141">
        <v>1276.21</v>
      </c>
      <c r="BM32" s="141">
        <v>1284.3040000000001</v>
      </c>
      <c r="BN32" s="141">
        <v>3144.395</v>
      </c>
      <c r="BO32" s="141">
        <v>1652.2809999999999</v>
      </c>
      <c r="BP32" s="141">
        <v>2368.8850000000002</v>
      </c>
      <c r="BQ32" s="141">
        <v>21120.057000000001</v>
      </c>
      <c r="BR32" s="141">
        <v>1286.1690000000001</v>
      </c>
      <c r="BS32" s="141">
        <v>1636.5060000000001</v>
      </c>
      <c r="BT32" s="141">
        <v>2009.8630000000001</v>
      </c>
      <c r="BU32" s="141">
        <v>1493.287</v>
      </c>
      <c r="BV32" s="141">
        <v>1973.6690000000001</v>
      </c>
      <c r="BW32" s="141">
        <v>1569.8430000000001</v>
      </c>
      <c r="BX32" s="141">
        <v>2208.7649999999999</v>
      </c>
      <c r="BY32" s="141">
        <v>1762.915</v>
      </c>
      <c r="BZ32" s="141">
        <v>2547.0149999999999</v>
      </c>
      <c r="CA32" s="141">
        <v>2080.9319999999998</v>
      </c>
      <c r="CB32" s="141">
        <v>2486.931</v>
      </c>
      <c r="CC32" s="141">
        <v>1650.0255</v>
      </c>
      <c r="CD32" s="141">
        <v>22705.9205</v>
      </c>
    </row>
    <row r="33" spans="2:82">
      <c r="B33" s="28" t="s">
        <v>354</v>
      </c>
      <c r="C33" s="61" t="s">
        <v>346</v>
      </c>
      <c r="D33" s="22" t="s">
        <v>16</v>
      </c>
      <c r="E33" s="141">
        <v>61.7</v>
      </c>
      <c r="F33" s="141">
        <v>2513.9270000000001</v>
      </c>
      <c r="G33" s="141">
        <v>808.7</v>
      </c>
      <c r="H33" s="141">
        <v>99.7</v>
      </c>
      <c r="I33" s="141">
        <v>271.39999999999998</v>
      </c>
      <c r="J33" s="141">
        <v>107.1</v>
      </c>
      <c r="K33" s="141">
        <v>365.495</v>
      </c>
      <c r="L33" s="141">
        <v>1269.5999999999999</v>
      </c>
      <c r="M33" s="141">
        <v>656.64300000000003</v>
      </c>
      <c r="N33" s="141">
        <v>477.62799999999999</v>
      </c>
      <c r="O33" s="141">
        <v>662.053</v>
      </c>
      <c r="P33" s="141">
        <v>466.4</v>
      </c>
      <c r="Q33" s="141">
        <v>7760.3459999999995</v>
      </c>
      <c r="R33" s="141">
        <v>105.8</v>
      </c>
      <c r="S33" s="141">
        <v>64.3</v>
      </c>
      <c r="T33" s="141">
        <v>260.89999999999998</v>
      </c>
      <c r="U33" s="141">
        <v>411.42500000000001</v>
      </c>
      <c r="V33" s="141">
        <v>357.75200000000001</v>
      </c>
      <c r="W33" s="141">
        <v>109.2</v>
      </c>
      <c r="X33" s="141">
        <v>300.17700000000002</v>
      </c>
      <c r="Y33" s="141">
        <v>377</v>
      </c>
      <c r="Z33" s="141">
        <v>177.50000000000003</v>
      </c>
      <c r="AA33" s="141">
        <v>328.53899999999999</v>
      </c>
      <c r="AB33" s="141">
        <v>280.3</v>
      </c>
      <c r="AC33" s="141">
        <v>759.9</v>
      </c>
      <c r="AD33" s="141">
        <v>3532.7930000000001</v>
      </c>
      <c r="AE33" s="141">
        <v>257.7</v>
      </c>
      <c r="AF33" s="141">
        <v>316.7</v>
      </c>
      <c r="AG33" s="141">
        <v>608</v>
      </c>
      <c r="AH33" s="141">
        <v>142.80000000000001</v>
      </c>
      <c r="AI33" s="141">
        <v>577.17700000000002</v>
      </c>
      <c r="AJ33" s="141">
        <v>182.1</v>
      </c>
      <c r="AK33" s="141">
        <v>295.5</v>
      </c>
      <c r="AL33" s="141">
        <v>381</v>
      </c>
      <c r="AM33" s="141">
        <v>553.37800000000004</v>
      </c>
      <c r="AN33" s="141">
        <v>306.738</v>
      </c>
      <c r="AO33" s="141">
        <v>213.1</v>
      </c>
      <c r="AP33" s="141">
        <v>563.29999999999995</v>
      </c>
      <c r="AQ33" s="141">
        <v>4397.4930000000004</v>
      </c>
      <c r="AR33" s="141">
        <v>270.10000000000002</v>
      </c>
      <c r="AS33" s="141">
        <v>397.6</v>
      </c>
      <c r="AT33" s="141">
        <v>425.6</v>
      </c>
      <c r="AU33" s="141">
        <v>526.70000000000005</v>
      </c>
      <c r="AV33" s="141">
        <v>398.8</v>
      </c>
      <c r="AW33" s="141">
        <v>510.47699999999998</v>
      </c>
      <c r="AX33" s="141">
        <v>868.1</v>
      </c>
      <c r="AY33" s="141">
        <v>558.17700000000002</v>
      </c>
      <c r="AZ33" s="141">
        <v>666.8</v>
      </c>
      <c r="BA33" s="141">
        <v>584.79999999999995</v>
      </c>
      <c r="BB33" s="141">
        <v>265.5</v>
      </c>
      <c r="BC33" s="141">
        <v>1447.355</v>
      </c>
      <c r="BD33" s="141">
        <v>6920.009</v>
      </c>
      <c r="BE33" s="141">
        <v>59.1</v>
      </c>
      <c r="BF33" s="141">
        <v>879.5</v>
      </c>
      <c r="BG33" s="141">
        <v>624.6</v>
      </c>
      <c r="BH33" s="141">
        <v>315.39999999999998</v>
      </c>
      <c r="BI33" s="141">
        <v>706.904</v>
      </c>
      <c r="BJ33" s="141">
        <v>549.9</v>
      </c>
      <c r="BK33" s="141">
        <v>286.7</v>
      </c>
      <c r="BL33" s="141">
        <v>890</v>
      </c>
      <c r="BM33" s="141">
        <v>530.90300000000002</v>
      </c>
      <c r="BN33" s="141">
        <v>168.1</v>
      </c>
      <c r="BO33" s="141">
        <v>1003.6000000000001</v>
      </c>
      <c r="BP33" s="141">
        <v>669.35199999999998</v>
      </c>
      <c r="BQ33" s="141">
        <v>6684.0590000000002</v>
      </c>
      <c r="BR33" s="141">
        <v>59.3</v>
      </c>
      <c r="BS33" s="141">
        <v>2195.1999999999998</v>
      </c>
      <c r="BT33" s="141">
        <v>233.6</v>
      </c>
      <c r="BU33" s="141">
        <v>499.6</v>
      </c>
      <c r="BV33" s="141">
        <v>1264.5650000000001</v>
      </c>
      <c r="BW33" s="141">
        <v>1407.8</v>
      </c>
      <c r="BX33" s="141">
        <v>1052.8</v>
      </c>
      <c r="BY33" s="141">
        <v>647.66700000000003</v>
      </c>
      <c r="BZ33" s="141">
        <v>648.72400000000005</v>
      </c>
      <c r="CA33" s="141">
        <v>1515.808</v>
      </c>
      <c r="CB33" s="141">
        <v>1078.8359999999996</v>
      </c>
      <c r="CC33" s="141">
        <v>1613.2349999999999</v>
      </c>
      <c r="CD33" s="141">
        <v>12217.135</v>
      </c>
    </row>
    <row r="34" spans="2:82">
      <c r="B34" s="25" t="s">
        <v>40</v>
      </c>
      <c r="C34" s="19" t="s">
        <v>355</v>
      </c>
      <c r="D34" s="16" t="s">
        <v>16</v>
      </c>
      <c r="E34" s="142">
        <v>22.1</v>
      </c>
      <c r="F34" s="142">
        <v>402.50000000000006</v>
      </c>
      <c r="G34" s="142">
        <v>325.89999999999998</v>
      </c>
      <c r="H34" s="142">
        <v>143.1</v>
      </c>
      <c r="I34" s="142">
        <v>188.4</v>
      </c>
      <c r="J34" s="142">
        <v>97.8</v>
      </c>
      <c r="K34" s="142">
        <v>66</v>
      </c>
      <c r="L34" s="142">
        <v>35.5</v>
      </c>
      <c r="M34" s="142">
        <v>30.3</v>
      </c>
      <c r="N34" s="142">
        <v>50.7</v>
      </c>
      <c r="O34" s="142">
        <v>11.1</v>
      </c>
      <c r="P34" s="142">
        <v>74</v>
      </c>
      <c r="Q34" s="142">
        <v>1447.4</v>
      </c>
      <c r="R34" s="142">
        <v>268.2</v>
      </c>
      <c r="S34" s="142">
        <v>185.4</v>
      </c>
      <c r="T34" s="142">
        <v>127.1</v>
      </c>
      <c r="U34" s="142">
        <v>275.5</v>
      </c>
      <c r="V34" s="142">
        <v>272.5</v>
      </c>
      <c r="W34" s="142">
        <v>2.6</v>
      </c>
      <c r="X34" s="142">
        <v>41.7</v>
      </c>
      <c r="Y34" s="142">
        <v>141</v>
      </c>
      <c r="Z34" s="142">
        <v>51.1</v>
      </c>
      <c r="AA34" s="142">
        <v>80.099999999999994</v>
      </c>
      <c r="AB34" s="142">
        <v>38.1</v>
      </c>
      <c r="AC34" s="142">
        <v>52.9</v>
      </c>
      <c r="AD34" s="142">
        <v>1536.2</v>
      </c>
      <c r="AE34" s="142">
        <v>500</v>
      </c>
      <c r="AF34" s="142">
        <v>21.9</v>
      </c>
      <c r="AG34" s="142">
        <v>55.4</v>
      </c>
      <c r="AH34" s="142">
        <v>573.1</v>
      </c>
      <c r="AI34" s="142">
        <v>293.8</v>
      </c>
      <c r="AJ34" s="142">
        <v>38.9</v>
      </c>
      <c r="AK34" s="142">
        <v>71</v>
      </c>
      <c r="AL34" s="142">
        <v>36.9</v>
      </c>
      <c r="AM34" s="142">
        <v>16.8</v>
      </c>
      <c r="AN34" s="142">
        <v>17.399999999999999</v>
      </c>
      <c r="AO34" s="142">
        <v>30.1</v>
      </c>
      <c r="AP34" s="142">
        <v>233.7</v>
      </c>
      <c r="AQ34" s="142">
        <v>1889</v>
      </c>
      <c r="AR34" s="142">
        <v>354.7</v>
      </c>
      <c r="AS34" s="142">
        <v>102.9</v>
      </c>
      <c r="AT34" s="142">
        <v>391.2</v>
      </c>
      <c r="AU34" s="142">
        <v>127.7</v>
      </c>
      <c r="AV34" s="142">
        <v>145.80000000000001</v>
      </c>
      <c r="AW34" s="142">
        <v>577.79999999999995</v>
      </c>
      <c r="AX34" s="142">
        <v>56.5</v>
      </c>
      <c r="AY34" s="142">
        <v>100.4</v>
      </c>
      <c r="AZ34" s="142">
        <v>30.4</v>
      </c>
      <c r="BA34" s="142">
        <v>100.3</v>
      </c>
      <c r="BB34" s="142">
        <v>138.4</v>
      </c>
      <c r="BC34" s="142">
        <v>4721.0999999999995</v>
      </c>
      <c r="BD34" s="142">
        <v>6847.1999999999989</v>
      </c>
      <c r="BE34" s="142">
        <v>519.6</v>
      </c>
      <c r="BF34" s="142">
        <v>421.3</v>
      </c>
      <c r="BG34" s="142">
        <v>7</v>
      </c>
      <c r="BH34" s="142">
        <v>208.4</v>
      </c>
      <c r="BI34" s="142">
        <v>233</v>
      </c>
      <c r="BJ34" s="142">
        <v>166.6</v>
      </c>
      <c r="BK34" s="142">
        <v>52.6</v>
      </c>
      <c r="BL34" s="142">
        <v>21.9</v>
      </c>
      <c r="BM34" s="142">
        <v>13.7</v>
      </c>
      <c r="BN34" s="142">
        <v>2.2000000000000002</v>
      </c>
      <c r="BO34" s="142">
        <v>2.5</v>
      </c>
      <c r="BP34" s="142">
        <v>925.3</v>
      </c>
      <c r="BQ34" s="142">
        <v>2574.1</v>
      </c>
      <c r="BR34" s="142">
        <f>+BR35+BR36+BR37</f>
        <v>507.5</v>
      </c>
      <c r="BS34" s="142">
        <f t="shared" ref="BS34:CD34" si="53">+BS35+BS36+BS37</f>
        <v>134.1</v>
      </c>
      <c r="BT34" s="142">
        <f t="shared" si="53"/>
        <v>22.4</v>
      </c>
      <c r="BU34" s="142">
        <f t="shared" si="53"/>
        <v>68.5</v>
      </c>
      <c r="BV34" s="142">
        <f t="shared" si="53"/>
        <v>396.7</v>
      </c>
      <c r="BW34" s="142">
        <f t="shared" si="53"/>
        <v>48.1</v>
      </c>
      <c r="BX34" s="142">
        <f t="shared" si="53"/>
        <v>121.3</v>
      </c>
      <c r="BY34" s="142">
        <f t="shared" si="53"/>
        <v>56.8</v>
      </c>
      <c r="BZ34" s="142">
        <f t="shared" si="53"/>
        <v>102.2</v>
      </c>
      <c r="CA34" s="142">
        <f t="shared" si="53"/>
        <v>148.5</v>
      </c>
      <c r="CB34" s="142">
        <f t="shared" si="53"/>
        <v>11.8</v>
      </c>
      <c r="CC34" s="142">
        <f t="shared" si="53"/>
        <v>793.6</v>
      </c>
      <c r="CD34" s="142">
        <f t="shared" si="53"/>
        <v>2411.5</v>
      </c>
    </row>
    <row r="35" spans="2:82" ht="15" customHeight="1">
      <c r="B35" s="27" t="s">
        <v>356</v>
      </c>
      <c r="C35" s="20" t="s">
        <v>357</v>
      </c>
      <c r="D35" s="16" t="s">
        <v>16</v>
      </c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</row>
    <row r="36" spans="2:82" ht="15" customHeight="1">
      <c r="B36" s="27" t="s">
        <v>358</v>
      </c>
      <c r="C36" s="20" t="s">
        <v>359</v>
      </c>
      <c r="D36" s="16" t="s">
        <v>16</v>
      </c>
      <c r="E36" s="149"/>
      <c r="F36" s="149"/>
      <c r="G36" s="149"/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1">
        <v>507.5</v>
      </c>
      <c r="BS36" s="141">
        <v>134.1</v>
      </c>
      <c r="BT36" s="141">
        <v>22.4</v>
      </c>
      <c r="BU36" s="141">
        <v>68.5</v>
      </c>
      <c r="BV36" s="141">
        <v>396.7</v>
      </c>
      <c r="BW36" s="141">
        <v>48.1</v>
      </c>
      <c r="BX36" s="141">
        <v>121.3</v>
      </c>
      <c r="BY36" s="141">
        <v>56.8</v>
      </c>
      <c r="BZ36" s="141">
        <v>102.2</v>
      </c>
      <c r="CA36" s="141">
        <v>148.5</v>
      </c>
      <c r="CB36" s="141">
        <v>11.8</v>
      </c>
      <c r="CC36" s="141">
        <v>793.6</v>
      </c>
      <c r="CD36" s="141">
        <v>2411.5</v>
      </c>
    </row>
    <row r="37" spans="2:82" ht="15" customHeight="1">
      <c r="B37" s="28" t="s">
        <v>360</v>
      </c>
      <c r="C37" s="21" t="s">
        <v>361</v>
      </c>
      <c r="D37" s="22" t="s">
        <v>16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</row>
    <row r="38" spans="2:82">
      <c r="B38" s="25" t="s">
        <v>42</v>
      </c>
      <c r="C38" s="19" t="s">
        <v>362</v>
      </c>
      <c r="D38" s="16" t="s">
        <v>16</v>
      </c>
      <c r="E38" s="140">
        <f t="shared" ref="E38:P38" si="54">+E39+E45+E48</f>
        <v>229.23099999999999</v>
      </c>
      <c r="F38" s="140">
        <f t="shared" si="54"/>
        <v>786.04499999999996</v>
      </c>
      <c r="G38" s="140">
        <f t="shared" si="54"/>
        <v>468.56399999999996</v>
      </c>
      <c r="H38" s="140">
        <f t="shared" si="54"/>
        <v>436.57400000000001</v>
      </c>
      <c r="I38" s="140">
        <f t="shared" si="54"/>
        <v>308.14499999999998</v>
      </c>
      <c r="J38" s="140">
        <f t="shared" si="54"/>
        <v>326.892</v>
      </c>
      <c r="K38" s="140">
        <f t="shared" si="54"/>
        <v>374.84000000000003</v>
      </c>
      <c r="L38" s="140">
        <f t="shared" si="54"/>
        <v>318.20499999999998</v>
      </c>
      <c r="M38" s="140">
        <f t="shared" si="54"/>
        <v>8.7009999999999934</v>
      </c>
      <c r="N38" s="140">
        <f t="shared" si="54"/>
        <v>775.13699999999994</v>
      </c>
      <c r="O38" s="140">
        <f t="shared" si="54"/>
        <v>390.35</v>
      </c>
      <c r="P38" s="140">
        <f t="shared" si="54"/>
        <v>554.63599999999997</v>
      </c>
      <c r="Q38" s="140">
        <f t="shared" ref="Q38:BQ38" si="55">+Q39+Q45+Q48</f>
        <v>4977.32</v>
      </c>
      <c r="R38" s="140">
        <f t="shared" si="55"/>
        <v>224.072</v>
      </c>
      <c r="S38" s="140">
        <f t="shared" si="55"/>
        <v>316.77</v>
      </c>
      <c r="T38" s="140">
        <f t="shared" si="55"/>
        <v>372.11500000000001</v>
      </c>
      <c r="U38" s="140">
        <f t="shared" si="55"/>
        <v>429.851</v>
      </c>
      <c r="V38" s="140">
        <f t="shared" si="55"/>
        <v>458.30400000000003</v>
      </c>
      <c r="W38" s="140">
        <f t="shared" si="55"/>
        <v>280.09500000000003</v>
      </c>
      <c r="X38" s="140">
        <f t="shared" si="55"/>
        <v>409.96900000000005</v>
      </c>
      <c r="Y38" s="140">
        <f t="shared" si="55"/>
        <v>357.77800000000002</v>
      </c>
      <c r="Z38" s="140">
        <f t="shared" si="55"/>
        <v>244.642</v>
      </c>
      <c r="AA38" s="140">
        <f t="shared" si="55"/>
        <v>428.39400000000001</v>
      </c>
      <c r="AB38" s="140">
        <f t="shared" si="55"/>
        <v>431.32100000000003</v>
      </c>
      <c r="AC38" s="140">
        <f t="shared" si="55"/>
        <v>853.01</v>
      </c>
      <c r="AD38" s="140">
        <f t="shared" si="55"/>
        <v>4806.3209999999999</v>
      </c>
      <c r="AE38" s="140">
        <f t="shared" si="55"/>
        <v>289.27800000000002</v>
      </c>
      <c r="AF38" s="140">
        <f t="shared" si="55"/>
        <v>322.73699999999997</v>
      </c>
      <c r="AG38" s="140">
        <f t="shared" si="55"/>
        <v>351.93700000000001</v>
      </c>
      <c r="AH38" s="140">
        <f t="shared" si="55"/>
        <v>416.47799999999995</v>
      </c>
      <c r="AI38" s="140">
        <f t="shared" si="55"/>
        <v>259.63299999999998</v>
      </c>
      <c r="AJ38" s="140">
        <f t="shared" si="55"/>
        <v>335.197</v>
      </c>
      <c r="AK38" s="140">
        <f t="shared" si="55"/>
        <v>341.92599999999999</v>
      </c>
      <c r="AL38" s="140">
        <f t="shared" si="55"/>
        <v>411.31200000000001</v>
      </c>
      <c r="AM38" s="140">
        <f t="shared" si="55"/>
        <v>270.07600000000002</v>
      </c>
      <c r="AN38" s="140">
        <f t="shared" si="55"/>
        <v>371.49900000000002</v>
      </c>
      <c r="AO38" s="140">
        <f t="shared" si="55"/>
        <v>462.73199999999997</v>
      </c>
      <c r="AP38" s="140">
        <f t="shared" si="55"/>
        <v>923.24700000000007</v>
      </c>
      <c r="AQ38" s="140">
        <f t="shared" si="55"/>
        <v>4756.0519999999997</v>
      </c>
      <c r="AR38" s="140">
        <f t="shared" si="55"/>
        <v>215.88200000000001</v>
      </c>
      <c r="AS38" s="140">
        <f t="shared" si="55"/>
        <v>617.51199999999994</v>
      </c>
      <c r="AT38" s="140">
        <f t="shared" si="55"/>
        <v>372.14</v>
      </c>
      <c r="AU38" s="140">
        <f t="shared" si="55"/>
        <v>333.97299999999996</v>
      </c>
      <c r="AV38" s="140">
        <f t="shared" si="55"/>
        <v>249.346</v>
      </c>
      <c r="AW38" s="140">
        <f t="shared" si="55"/>
        <v>368.78899999999999</v>
      </c>
      <c r="AX38" s="140">
        <f t="shared" si="55"/>
        <v>319.67500000000001</v>
      </c>
      <c r="AY38" s="140">
        <f t="shared" si="55"/>
        <v>264.62400000000002</v>
      </c>
      <c r="AZ38" s="140">
        <f t="shared" si="55"/>
        <v>309.18899999999996</v>
      </c>
      <c r="BA38" s="140">
        <f t="shared" si="55"/>
        <v>479.13300000000004</v>
      </c>
      <c r="BB38" s="140">
        <f t="shared" si="55"/>
        <v>517.75599999999997</v>
      </c>
      <c r="BC38" s="140">
        <f t="shared" si="55"/>
        <v>747.23699999999997</v>
      </c>
      <c r="BD38" s="140">
        <f t="shared" si="55"/>
        <v>4795.2559999999994</v>
      </c>
      <c r="BE38" s="140">
        <f t="shared" si="55"/>
        <v>277.23</v>
      </c>
      <c r="BF38" s="140">
        <f t="shared" si="55"/>
        <v>1121.2829999999999</v>
      </c>
      <c r="BG38" s="140">
        <f t="shared" si="55"/>
        <v>300.34399999999999</v>
      </c>
      <c r="BH38" s="140">
        <f t="shared" si="55"/>
        <v>370.03700000000003</v>
      </c>
      <c r="BI38" s="140">
        <f t="shared" si="55"/>
        <v>353.42899999999997</v>
      </c>
      <c r="BJ38" s="140">
        <f t="shared" si="55"/>
        <v>1444.0590000000002</v>
      </c>
      <c r="BK38" s="140">
        <f t="shared" si="55"/>
        <v>1059.9270000000001</v>
      </c>
      <c r="BL38" s="140">
        <f t="shared" si="55"/>
        <v>998.25400000000013</v>
      </c>
      <c r="BM38" s="140">
        <f t="shared" si="55"/>
        <v>456.89699999999999</v>
      </c>
      <c r="BN38" s="140">
        <f t="shared" si="55"/>
        <v>440.25400000000002</v>
      </c>
      <c r="BO38" s="140">
        <f t="shared" ref="BO38:BP38" si="56">+BO39+BO45+BO48</f>
        <v>1736.0950000000003</v>
      </c>
      <c r="BP38" s="140">
        <f t="shared" si="56"/>
        <v>973.50699999999995</v>
      </c>
      <c r="BQ38" s="140">
        <f t="shared" si="55"/>
        <v>9531.3159999999989</v>
      </c>
      <c r="BR38" s="140">
        <f t="shared" ref="BR38:CD38" si="57">+BR39+BR45+BR48</f>
        <v>264.49099999999999</v>
      </c>
      <c r="BS38" s="140">
        <f t="shared" ref="BS38:CC38" si="58">+BS39+BS45+BS48</f>
        <v>876.32299999999998</v>
      </c>
      <c r="BT38" s="140">
        <f t="shared" si="58"/>
        <v>414.27499999999998</v>
      </c>
      <c r="BU38" s="140">
        <f t="shared" si="58"/>
        <v>347.57</v>
      </c>
      <c r="BV38" s="140">
        <f t="shared" si="58"/>
        <v>355.43399999999997</v>
      </c>
      <c r="BW38" s="140">
        <f t="shared" si="58"/>
        <v>342.72309999999999</v>
      </c>
      <c r="BX38" s="140">
        <f t="shared" si="58"/>
        <v>343.86400000000003</v>
      </c>
      <c r="BY38" s="140">
        <f t="shared" si="58"/>
        <v>344.39600000000002</v>
      </c>
      <c r="BZ38" s="140">
        <f t="shared" si="58"/>
        <v>244.798</v>
      </c>
      <c r="CA38" s="140">
        <f t="shared" si="58"/>
        <v>367.71100000000001</v>
      </c>
      <c r="CB38" s="140">
        <f t="shared" si="58"/>
        <v>434.37600000000003</v>
      </c>
      <c r="CC38" s="140">
        <f t="shared" si="58"/>
        <v>805.17369999999994</v>
      </c>
      <c r="CD38" s="140">
        <f t="shared" si="57"/>
        <v>5141.1347999999998</v>
      </c>
    </row>
    <row r="39" spans="2:82" ht="15" customHeight="1">
      <c r="B39" s="27" t="s">
        <v>363</v>
      </c>
      <c r="C39" s="20" t="s">
        <v>364</v>
      </c>
      <c r="D39" s="16" t="s">
        <v>16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</row>
    <row r="40" spans="2:82" ht="15" customHeight="1">
      <c r="B40" s="27" t="s">
        <v>365</v>
      </c>
      <c r="C40" s="58" t="s">
        <v>366</v>
      </c>
      <c r="D40" s="16" t="s">
        <v>16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</row>
    <row r="41" spans="2:82" ht="15" customHeight="1">
      <c r="B41" s="27" t="s">
        <v>367</v>
      </c>
      <c r="C41" s="58" t="s">
        <v>368</v>
      </c>
      <c r="D41" s="16" t="s">
        <v>16</v>
      </c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</row>
    <row r="42" spans="2:82" ht="15" customHeight="1">
      <c r="B42" s="27" t="s">
        <v>369</v>
      </c>
      <c r="C42" s="58" t="s">
        <v>370</v>
      </c>
      <c r="D42" s="16" t="s">
        <v>16</v>
      </c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</row>
    <row r="43" spans="2:82" ht="15" customHeight="1">
      <c r="B43" s="27" t="s">
        <v>371</v>
      </c>
      <c r="C43" s="58" t="s">
        <v>372</v>
      </c>
      <c r="D43" s="16" t="s">
        <v>16</v>
      </c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</row>
    <row r="44" spans="2:82" ht="15" customHeight="1">
      <c r="B44" s="27" t="s">
        <v>373</v>
      </c>
      <c r="C44" s="58" t="s">
        <v>374</v>
      </c>
      <c r="D44" s="16" t="s">
        <v>16</v>
      </c>
      <c r="E44" s="149"/>
      <c r="F44" s="149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</row>
    <row r="45" spans="2:82">
      <c r="B45" s="27" t="s">
        <v>375</v>
      </c>
      <c r="C45" s="124" t="s">
        <v>376</v>
      </c>
      <c r="D45" s="125" t="s">
        <v>16</v>
      </c>
      <c r="E45" s="142">
        <f t="shared" ref="E45:P45" si="59">+E46+E47</f>
        <v>229.23099999999999</v>
      </c>
      <c r="F45" s="142">
        <f t="shared" si="59"/>
        <v>786.04499999999996</v>
      </c>
      <c r="G45" s="142">
        <f t="shared" si="59"/>
        <v>468.56399999999996</v>
      </c>
      <c r="H45" s="142">
        <f t="shared" si="59"/>
        <v>436.57400000000001</v>
      </c>
      <c r="I45" s="142">
        <f t="shared" si="59"/>
        <v>308.14499999999998</v>
      </c>
      <c r="J45" s="142">
        <f t="shared" si="59"/>
        <v>326.892</v>
      </c>
      <c r="K45" s="142">
        <f t="shared" si="59"/>
        <v>374.84000000000003</v>
      </c>
      <c r="L45" s="142">
        <f t="shared" si="59"/>
        <v>318.20499999999998</v>
      </c>
      <c r="M45" s="142">
        <f t="shared" si="59"/>
        <v>8.7009999999999934</v>
      </c>
      <c r="N45" s="142">
        <f t="shared" si="59"/>
        <v>775.13699999999994</v>
      </c>
      <c r="O45" s="142">
        <f t="shared" si="59"/>
        <v>390.35</v>
      </c>
      <c r="P45" s="142">
        <f t="shared" si="59"/>
        <v>554.63599999999997</v>
      </c>
      <c r="Q45" s="142">
        <f t="shared" ref="Q45:BQ45" si="60">+Q46+Q47</f>
        <v>4977.32</v>
      </c>
      <c r="R45" s="142">
        <f t="shared" si="60"/>
        <v>224.072</v>
      </c>
      <c r="S45" s="142">
        <f t="shared" si="60"/>
        <v>316.77</v>
      </c>
      <c r="T45" s="142">
        <f t="shared" si="60"/>
        <v>372.11500000000001</v>
      </c>
      <c r="U45" s="142">
        <f t="shared" si="60"/>
        <v>429.851</v>
      </c>
      <c r="V45" s="142">
        <f t="shared" si="60"/>
        <v>458.30400000000003</v>
      </c>
      <c r="W45" s="142">
        <f t="shared" si="60"/>
        <v>280.09500000000003</v>
      </c>
      <c r="X45" s="142">
        <f t="shared" si="60"/>
        <v>409.96900000000005</v>
      </c>
      <c r="Y45" s="142">
        <f t="shared" si="60"/>
        <v>357.77800000000002</v>
      </c>
      <c r="Z45" s="142">
        <f t="shared" si="60"/>
        <v>244.642</v>
      </c>
      <c r="AA45" s="142">
        <f t="shared" si="60"/>
        <v>428.39400000000001</v>
      </c>
      <c r="AB45" s="142">
        <f t="shared" si="60"/>
        <v>431.32100000000003</v>
      </c>
      <c r="AC45" s="142">
        <f t="shared" si="60"/>
        <v>853.01</v>
      </c>
      <c r="AD45" s="142">
        <f t="shared" si="60"/>
        <v>4806.3209999999999</v>
      </c>
      <c r="AE45" s="142">
        <f t="shared" si="60"/>
        <v>289.27800000000002</v>
      </c>
      <c r="AF45" s="142">
        <f t="shared" si="60"/>
        <v>322.73699999999997</v>
      </c>
      <c r="AG45" s="142">
        <f t="shared" si="60"/>
        <v>351.93700000000001</v>
      </c>
      <c r="AH45" s="142">
        <f t="shared" si="60"/>
        <v>416.47799999999995</v>
      </c>
      <c r="AI45" s="142">
        <f t="shared" si="60"/>
        <v>259.63299999999998</v>
      </c>
      <c r="AJ45" s="142">
        <f t="shared" si="60"/>
        <v>335.197</v>
      </c>
      <c r="AK45" s="142">
        <f t="shared" si="60"/>
        <v>341.92599999999999</v>
      </c>
      <c r="AL45" s="142">
        <f t="shared" si="60"/>
        <v>411.31200000000001</v>
      </c>
      <c r="AM45" s="142">
        <f t="shared" si="60"/>
        <v>270.07600000000002</v>
      </c>
      <c r="AN45" s="142">
        <f t="shared" si="60"/>
        <v>371.49900000000002</v>
      </c>
      <c r="AO45" s="142">
        <f t="shared" si="60"/>
        <v>462.73199999999997</v>
      </c>
      <c r="AP45" s="142">
        <f t="shared" si="60"/>
        <v>923.24700000000007</v>
      </c>
      <c r="AQ45" s="142">
        <f t="shared" si="60"/>
        <v>4756.0519999999997</v>
      </c>
      <c r="AR45" s="142">
        <f t="shared" si="60"/>
        <v>215.88200000000001</v>
      </c>
      <c r="AS45" s="142">
        <f t="shared" si="60"/>
        <v>617.51199999999994</v>
      </c>
      <c r="AT45" s="142">
        <f t="shared" si="60"/>
        <v>372.14</v>
      </c>
      <c r="AU45" s="142">
        <f t="shared" si="60"/>
        <v>333.97299999999996</v>
      </c>
      <c r="AV45" s="142">
        <f t="shared" si="60"/>
        <v>249.346</v>
      </c>
      <c r="AW45" s="142">
        <f t="shared" si="60"/>
        <v>368.78899999999999</v>
      </c>
      <c r="AX45" s="142">
        <f t="shared" si="60"/>
        <v>319.67500000000001</v>
      </c>
      <c r="AY45" s="142">
        <f t="shared" si="60"/>
        <v>264.62400000000002</v>
      </c>
      <c r="AZ45" s="142">
        <f t="shared" si="60"/>
        <v>309.18899999999996</v>
      </c>
      <c r="BA45" s="142">
        <f t="shared" si="60"/>
        <v>479.13300000000004</v>
      </c>
      <c r="BB45" s="142">
        <f t="shared" si="60"/>
        <v>517.75599999999997</v>
      </c>
      <c r="BC45" s="142">
        <f t="shared" si="60"/>
        <v>747.23699999999997</v>
      </c>
      <c r="BD45" s="142">
        <f t="shared" si="60"/>
        <v>4795.2559999999994</v>
      </c>
      <c r="BE45" s="142">
        <f t="shared" si="60"/>
        <v>277.23</v>
      </c>
      <c r="BF45" s="142">
        <f t="shared" si="60"/>
        <v>1121.2829999999999</v>
      </c>
      <c r="BG45" s="142">
        <f t="shared" si="60"/>
        <v>300.34399999999999</v>
      </c>
      <c r="BH45" s="142">
        <f t="shared" si="60"/>
        <v>370.03700000000003</v>
      </c>
      <c r="BI45" s="142">
        <f t="shared" si="60"/>
        <v>353.42899999999997</v>
      </c>
      <c r="BJ45" s="142">
        <f t="shared" si="60"/>
        <v>1444.0590000000002</v>
      </c>
      <c r="BK45" s="142">
        <f t="shared" si="60"/>
        <v>1059.9270000000001</v>
      </c>
      <c r="BL45" s="142">
        <f t="shared" si="60"/>
        <v>998.25400000000013</v>
      </c>
      <c r="BM45" s="142">
        <f t="shared" si="60"/>
        <v>456.89699999999999</v>
      </c>
      <c r="BN45" s="142">
        <f t="shared" si="60"/>
        <v>440.25400000000002</v>
      </c>
      <c r="BO45" s="142">
        <f t="shared" ref="BO45:BP45" si="61">+BO46+BO47</f>
        <v>1736.0950000000003</v>
      </c>
      <c r="BP45" s="142">
        <f t="shared" si="61"/>
        <v>973.50699999999995</v>
      </c>
      <c r="BQ45" s="142">
        <f t="shared" si="60"/>
        <v>9531.3159999999989</v>
      </c>
      <c r="BR45" s="142">
        <f t="shared" ref="BR45:CD45" si="62">+BR46+BR47</f>
        <v>264.49099999999999</v>
      </c>
      <c r="BS45" s="142">
        <f t="shared" ref="BS45:CC45" si="63">+BS46+BS47</f>
        <v>876.32299999999998</v>
      </c>
      <c r="BT45" s="142">
        <f t="shared" si="63"/>
        <v>414.27499999999998</v>
      </c>
      <c r="BU45" s="142">
        <f t="shared" si="63"/>
        <v>347.57</v>
      </c>
      <c r="BV45" s="142">
        <f t="shared" si="63"/>
        <v>355.43399999999997</v>
      </c>
      <c r="BW45" s="142">
        <f t="shared" si="63"/>
        <v>342.72309999999999</v>
      </c>
      <c r="BX45" s="142">
        <f t="shared" si="63"/>
        <v>343.86400000000003</v>
      </c>
      <c r="BY45" s="142">
        <f t="shared" si="63"/>
        <v>344.39600000000002</v>
      </c>
      <c r="BZ45" s="142">
        <f t="shared" si="63"/>
        <v>244.798</v>
      </c>
      <c r="CA45" s="142">
        <f t="shared" si="63"/>
        <v>367.71100000000001</v>
      </c>
      <c r="CB45" s="142">
        <f t="shared" si="63"/>
        <v>434.37600000000003</v>
      </c>
      <c r="CC45" s="142">
        <f t="shared" si="63"/>
        <v>805.17369999999994</v>
      </c>
      <c r="CD45" s="142">
        <f t="shared" si="62"/>
        <v>5141.1347999999998</v>
      </c>
    </row>
    <row r="46" spans="2:82">
      <c r="B46" s="27" t="s">
        <v>377</v>
      </c>
      <c r="C46" s="58" t="s">
        <v>245</v>
      </c>
      <c r="D46" s="16" t="s">
        <v>16</v>
      </c>
      <c r="E46" s="141">
        <v>144</v>
      </c>
      <c r="F46" s="141">
        <v>643.5</v>
      </c>
      <c r="G46" s="141">
        <v>232.2</v>
      </c>
      <c r="H46" s="141">
        <v>295.60000000000002</v>
      </c>
      <c r="I46" s="141">
        <v>145.4</v>
      </c>
      <c r="J46" s="141">
        <v>174.6</v>
      </c>
      <c r="K46" s="141">
        <v>257.10000000000002</v>
      </c>
      <c r="L46" s="141">
        <v>198.2</v>
      </c>
      <c r="M46" s="141">
        <v>-187</v>
      </c>
      <c r="N46" s="141">
        <v>603.79999999999995</v>
      </c>
      <c r="O46" s="141">
        <v>242.00000000000003</v>
      </c>
      <c r="P46" s="141">
        <v>136.69999999999999</v>
      </c>
      <c r="Q46" s="141">
        <v>2886.1</v>
      </c>
      <c r="R46" s="141">
        <v>137.80000000000001</v>
      </c>
      <c r="S46" s="141">
        <v>208.7</v>
      </c>
      <c r="T46" s="141">
        <v>154.5</v>
      </c>
      <c r="U46" s="141">
        <v>280.2</v>
      </c>
      <c r="V46" s="141">
        <v>276.10000000000002</v>
      </c>
      <c r="W46" s="141">
        <v>191.9</v>
      </c>
      <c r="X46" s="141">
        <v>184.3</v>
      </c>
      <c r="Y46" s="141">
        <v>188.5</v>
      </c>
      <c r="Z46" s="141">
        <v>136.9</v>
      </c>
      <c r="AA46" s="141">
        <v>244.7</v>
      </c>
      <c r="AB46" s="141">
        <v>282.8</v>
      </c>
      <c r="AC46" s="141">
        <v>282.10000000000002</v>
      </c>
      <c r="AD46" s="141">
        <v>2568.5</v>
      </c>
      <c r="AE46" s="141">
        <v>162.5</v>
      </c>
      <c r="AF46" s="141">
        <v>209.2</v>
      </c>
      <c r="AG46" s="141">
        <v>148.6</v>
      </c>
      <c r="AH46" s="141">
        <v>274.89999999999998</v>
      </c>
      <c r="AI46" s="141">
        <v>118.1</v>
      </c>
      <c r="AJ46" s="141">
        <v>264.7</v>
      </c>
      <c r="AK46" s="141">
        <v>157</v>
      </c>
      <c r="AL46" s="141">
        <v>164.20000000000002</v>
      </c>
      <c r="AM46" s="141">
        <v>151.69999999999999</v>
      </c>
      <c r="AN46" s="141">
        <v>208.5</v>
      </c>
      <c r="AO46" s="141">
        <v>270.8</v>
      </c>
      <c r="AP46" s="141">
        <v>240.6</v>
      </c>
      <c r="AQ46" s="141">
        <v>2370.8000000000002</v>
      </c>
      <c r="AR46" s="141">
        <v>157.30000000000001</v>
      </c>
      <c r="AS46" s="141">
        <v>229</v>
      </c>
      <c r="AT46" s="141">
        <v>203.9</v>
      </c>
      <c r="AU46" s="141">
        <v>160.19999999999999</v>
      </c>
      <c r="AV46" s="141">
        <v>146.30000000000001</v>
      </c>
      <c r="AW46" s="141">
        <v>218.2</v>
      </c>
      <c r="AX46" s="141">
        <v>199.6</v>
      </c>
      <c r="AY46" s="141">
        <v>176.1</v>
      </c>
      <c r="AZ46" s="141">
        <v>204.7</v>
      </c>
      <c r="BA46" s="141">
        <v>208.80000000000004</v>
      </c>
      <c r="BB46" s="141">
        <v>268</v>
      </c>
      <c r="BC46" s="141">
        <v>233.1</v>
      </c>
      <c r="BD46" s="141">
        <v>2405.1999999999998</v>
      </c>
      <c r="BE46" s="141">
        <v>147.9</v>
      </c>
      <c r="BF46" s="141">
        <v>1056.8</v>
      </c>
      <c r="BG46" s="141">
        <v>204</v>
      </c>
      <c r="BH46" s="141">
        <v>206.8</v>
      </c>
      <c r="BI46" s="141">
        <v>182.2</v>
      </c>
      <c r="BJ46" s="141">
        <v>1343.4</v>
      </c>
      <c r="BK46" s="141">
        <v>914.7</v>
      </c>
      <c r="BL46" s="141">
        <v>878.20000000000016</v>
      </c>
      <c r="BM46" s="141">
        <v>373.2</v>
      </c>
      <c r="BN46" s="141">
        <v>313.5</v>
      </c>
      <c r="BO46" s="141">
        <v>1549.3000000000002</v>
      </c>
      <c r="BP46" s="141">
        <v>710.19999999999993</v>
      </c>
      <c r="BQ46" s="141">
        <v>7880.2</v>
      </c>
      <c r="BR46" s="141">
        <v>204.1</v>
      </c>
      <c r="BS46" s="141">
        <v>669.9</v>
      </c>
      <c r="BT46" s="141">
        <v>194.1</v>
      </c>
      <c r="BU46" s="141">
        <v>232.7</v>
      </c>
      <c r="BV46" s="141">
        <v>168.3</v>
      </c>
      <c r="BW46" s="141">
        <v>223.1</v>
      </c>
      <c r="BX46" s="141">
        <v>175.5</v>
      </c>
      <c r="BY46" s="141">
        <v>219.4</v>
      </c>
      <c r="BZ46" s="141">
        <v>154.30000000000001</v>
      </c>
      <c r="CA46" s="141">
        <v>259.2</v>
      </c>
      <c r="CB46" s="141">
        <v>299.60000000000002</v>
      </c>
      <c r="CC46" s="141">
        <v>356</v>
      </c>
      <c r="CD46" s="141">
        <v>3156.2</v>
      </c>
    </row>
    <row r="47" spans="2:82">
      <c r="B47" s="27" t="s">
        <v>378</v>
      </c>
      <c r="C47" s="58" t="s">
        <v>247</v>
      </c>
      <c r="D47" s="16" t="s">
        <v>16</v>
      </c>
      <c r="E47" s="141">
        <v>85.230999999999995</v>
      </c>
      <c r="F47" s="141">
        <v>142.54499999999999</v>
      </c>
      <c r="G47" s="141">
        <v>236.364</v>
      </c>
      <c r="H47" s="141">
        <v>140.97399999999999</v>
      </c>
      <c r="I47" s="141">
        <v>162.745</v>
      </c>
      <c r="J47" s="141">
        <v>152.292</v>
      </c>
      <c r="K47" s="141">
        <v>117.74</v>
      </c>
      <c r="L47" s="141">
        <v>120.005</v>
      </c>
      <c r="M47" s="141">
        <v>195.70099999999999</v>
      </c>
      <c r="N47" s="141">
        <v>171.33699999999999</v>
      </c>
      <c r="O47" s="141">
        <v>148.35</v>
      </c>
      <c r="P47" s="141">
        <v>417.93599999999998</v>
      </c>
      <c r="Q47" s="141">
        <v>2091.2199999999998</v>
      </c>
      <c r="R47" s="141">
        <v>86.272000000000006</v>
      </c>
      <c r="S47" s="141">
        <v>108.07</v>
      </c>
      <c r="T47" s="141">
        <v>217.61500000000001</v>
      </c>
      <c r="U47" s="141">
        <v>149.65100000000001</v>
      </c>
      <c r="V47" s="141">
        <v>182.20400000000001</v>
      </c>
      <c r="W47" s="141">
        <v>88.194999999999993</v>
      </c>
      <c r="X47" s="141">
        <v>225.66900000000001</v>
      </c>
      <c r="Y47" s="141">
        <v>169.27799999999999</v>
      </c>
      <c r="Z47" s="141">
        <v>107.742</v>
      </c>
      <c r="AA47" s="141">
        <v>183.69399999999999</v>
      </c>
      <c r="AB47" s="141">
        <v>148.52099999999999</v>
      </c>
      <c r="AC47" s="141">
        <v>570.91</v>
      </c>
      <c r="AD47" s="141">
        <v>2237.8209999999999</v>
      </c>
      <c r="AE47" s="141">
        <v>126.77800000000001</v>
      </c>
      <c r="AF47" s="141">
        <v>113.53700000000001</v>
      </c>
      <c r="AG47" s="141">
        <v>203.33699999999999</v>
      </c>
      <c r="AH47" s="141">
        <v>141.578</v>
      </c>
      <c r="AI47" s="141">
        <v>141.53299999999999</v>
      </c>
      <c r="AJ47" s="141">
        <v>70.497</v>
      </c>
      <c r="AK47" s="141">
        <v>184.92599999999999</v>
      </c>
      <c r="AL47" s="141">
        <v>247.11199999999999</v>
      </c>
      <c r="AM47" s="141">
        <v>118.376</v>
      </c>
      <c r="AN47" s="141">
        <v>162.999</v>
      </c>
      <c r="AO47" s="141">
        <v>191.93199999999999</v>
      </c>
      <c r="AP47" s="141">
        <v>682.64700000000005</v>
      </c>
      <c r="AQ47" s="141">
        <v>2385.252</v>
      </c>
      <c r="AR47" s="141">
        <v>58.582000000000001</v>
      </c>
      <c r="AS47" s="141">
        <v>388.512</v>
      </c>
      <c r="AT47" s="141">
        <v>168.24</v>
      </c>
      <c r="AU47" s="141">
        <v>173.773</v>
      </c>
      <c r="AV47" s="141">
        <v>103.04600000000001</v>
      </c>
      <c r="AW47" s="141">
        <v>150.589</v>
      </c>
      <c r="AX47" s="141">
        <v>120.075</v>
      </c>
      <c r="AY47" s="141">
        <v>88.524000000000001</v>
      </c>
      <c r="AZ47" s="141">
        <v>104.489</v>
      </c>
      <c r="BA47" s="141">
        <v>270.33300000000003</v>
      </c>
      <c r="BB47" s="141">
        <v>249.756</v>
      </c>
      <c r="BC47" s="141">
        <v>514.13699999999994</v>
      </c>
      <c r="BD47" s="141">
        <v>2390.056</v>
      </c>
      <c r="BE47" s="141">
        <v>129.33000000000001</v>
      </c>
      <c r="BF47" s="141">
        <v>64.483000000000004</v>
      </c>
      <c r="BG47" s="141">
        <v>96.343999999999994</v>
      </c>
      <c r="BH47" s="141">
        <v>163.23699999999999</v>
      </c>
      <c r="BI47" s="141">
        <v>171.22900000000001</v>
      </c>
      <c r="BJ47" s="141">
        <v>100.65900000000001</v>
      </c>
      <c r="BK47" s="141">
        <v>145.227</v>
      </c>
      <c r="BL47" s="141">
        <v>120.054</v>
      </c>
      <c r="BM47" s="141">
        <v>83.697000000000003</v>
      </c>
      <c r="BN47" s="141">
        <v>126.754</v>
      </c>
      <c r="BO47" s="141">
        <v>186.79499999999999</v>
      </c>
      <c r="BP47" s="141">
        <v>263.30700000000002</v>
      </c>
      <c r="BQ47" s="141">
        <v>1651.116</v>
      </c>
      <c r="BR47" s="141">
        <v>60.390999999999998</v>
      </c>
      <c r="BS47" s="141">
        <v>206.423</v>
      </c>
      <c r="BT47" s="141">
        <v>220.17500000000001</v>
      </c>
      <c r="BU47" s="141">
        <v>114.87</v>
      </c>
      <c r="BV47" s="141">
        <v>187.13399999999999</v>
      </c>
      <c r="BW47" s="141">
        <v>119.62310000000001</v>
      </c>
      <c r="BX47" s="141">
        <v>168.364</v>
      </c>
      <c r="BY47" s="141">
        <v>124.996</v>
      </c>
      <c r="BZ47" s="141">
        <v>90.498000000000005</v>
      </c>
      <c r="CA47" s="141">
        <v>108.511</v>
      </c>
      <c r="CB47" s="141">
        <v>134.77600000000001</v>
      </c>
      <c r="CC47" s="141">
        <v>449.17369999999994</v>
      </c>
      <c r="CD47" s="141">
        <v>1984.9348</v>
      </c>
    </row>
    <row r="48" spans="2:82" ht="33.75" hidden="1" customHeight="1">
      <c r="B48" s="27" t="s">
        <v>379</v>
      </c>
      <c r="C48" s="68" t="s">
        <v>380</v>
      </c>
      <c r="D48" s="69" t="s">
        <v>16</v>
      </c>
      <c r="E48" s="179"/>
      <c r="F48" s="179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51"/>
      <c r="BE48" s="151"/>
      <c r="BF48" s="151"/>
      <c r="BG48" s="151"/>
      <c r="BH48" s="151"/>
      <c r="BI48" s="151"/>
      <c r="BJ48" s="151"/>
      <c r="BK48" s="151"/>
      <c r="BL48" s="151"/>
      <c r="BM48" s="151"/>
      <c r="BN48" s="151"/>
      <c r="BO48" s="151"/>
      <c r="BP48" s="151"/>
      <c r="BQ48" s="151"/>
      <c r="BR48" s="151"/>
      <c r="BS48" s="151"/>
      <c r="BT48" s="151"/>
      <c r="BU48" s="151"/>
      <c r="BV48" s="151"/>
      <c r="BW48" s="151"/>
      <c r="BX48" s="151"/>
      <c r="BY48" s="151"/>
      <c r="BZ48" s="181"/>
      <c r="CA48" s="181"/>
      <c r="CB48" s="181"/>
      <c r="CC48" s="181"/>
      <c r="CD48" s="151"/>
    </row>
    <row r="49" spans="2:82" hidden="1">
      <c r="B49" s="27" t="s">
        <v>381</v>
      </c>
      <c r="C49" s="58" t="s">
        <v>382</v>
      </c>
      <c r="D49" s="69" t="s">
        <v>16</v>
      </c>
      <c r="E49" s="179"/>
      <c r="F49" s="179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  <c r="AS49" s="106"/>
      <c r="AT49" s="106"/>
      <c r="AU49" s="106"/>
      <c r="AV49" s="106"/>
      <c r="AW49" s="106"/>
      <c r="AX49" s="106"/>
      <c r="AY49" s="106"/>
      <c r="AZ49" s="106"/>
      <c r="BA49" s="106"/>
      <c r="BB49" s="106"/>
      <c r="BC49" s="106"/>
      <c r="BD49" s="151"/>
      <c r="BE49" s="151"/>
      <c r="BF49" s="151"/>
      <c r="BG49" s="151"/>
      <c r="BH49" s="151"/>
      <c r="BI49" s="151"/>
      <c r="BJ49" s="151"/>
      <c r="BK49" s="151"/>
      <c r="BL49" s="151"/>
      <c r="BM49" s="151"/>
      <c r="BN49" s="151"/>
      <c r="BO49" s="151"/>
      <c r="BP49" s="151"/>
      <c r="BQ49" s="151"/>
      <c r="BR49" s="151"/>
      <c r="BS49" s="151"/>
      <c r="BT49" s="151"/>
      <c r="BU49" s="151"/>
      <c r="BV49" s="151"/>
      <c r="BW49" s="151"/>
      <c r="BX49" s="151"/>
      <c r="BY49" s="151"/>
      <c r="BZ49" s="181"/>
      <c r="CA49" s="181"/>
      <c r="CB49" s="181"/>
      <c r="CC49" s="181"/>
      <c r="CD49" s="151"/>
    </row>
    <row r="50" spans="2:82" hidden="1">
      <c r="B50" s="27" t="s">
        <v>383</v>
      </c>
      <c r="C50" s="59" t="s">
        <v>384</v>
      </c>
      <c r="D50" s="69" t="s">
        <v>16</v>
      </c>
      <c r="E50" s="179"/>
      <c r="F50" s="179"/>
      <c r="G50" s="179"/>
      <c r="H50" s="179"/>
      <c r="I50" s="179"/>
      <c r="J50" s="179"/>
      <c r="K50" s="179"/>
      <c r="L50" s="179"/>
      <c r="M50" s="179"/>
      <c r="N50" s="179"/>
      <c r="O50" s="179"/>
      <c r="P50" s="179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51"/>
      <c r="BE50" s="151"/>
      <c r="BF50" s="151"/>
      <c r="BG50" s="151"/>
      <c r="BH50" s="151"/>
      <c r="BI50" s="151"/>
      <c r="BJ50" s="151"/>
      <c r="BK50" s="151"/>
      <c r="BL50" s="151"/>
      <c r="BM50" s="151"/>
      <c r="BN50" s="151"/>
      <c r="BO50" s="151"/>
      <c r="BP50" s="151"/>
      <c r="BQ50" s="151"/>
      <c r="BR50" s="151"/>
      <c r="BS50" s="151"/>
      <c r="BT50" s="151"/>
      <c r="BU50" s="151"/>
      <c r="BV50" s="151"/>
      <c r="BW50" s="151"/>
      <c r="BX50" s="151"/>
      <c r="BY50" s="151"/>
      <c r="BZ50" s="181"/>
      <c r="CA50" s="181"/>
      <c r="CB50" s="181"/>
      <c r="CC50" s="181"/>
      <c r="CD50" s="151"/>
    </row>
    <row r="51" spans="2:82" hidden="1">
      <c r="B51" s="27" t="s">
        <v>385</v>
      </c>
      <c r="C51" s="59" t="s">
        <v>307</v>
      </c>
      <c r="D51" s="69" t="s">
        <v>16</v>
      </c>
      <c r="E51" s="179"/>
      <c r="F51" s="179"/>
      <c r="G51" s="179"/>
      <c r="H51" s="179"/>
      <c r="I51" s="179"/>
      <c r="J51" s="179"/>
      <c r="K51" s="179"/>
      <c r="L51" s="179"/>
      <c r="M51" s="179"/>
      <c r="N51" s="179"/>
      <c r="O51" s="179"/>
      <c r="P51" s="179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51"/>
      <c r="BE51" s="151"/>
      <c r="BF51" s="151"/>
      <c r="BG51" s="151"/>
      <c r="BH51" s="151"/>
      <c r="BI51" s="151"/>
      <c r="BJ51" s="151"/>
      <c r="BK51" s="151"/>
      <c r="BL51" s="151"/>
      <c r="BM51" s="151"/>
      <c r="BN51" s="151"/>
      <c r="BO51" s="151"/>
      <c r="BP51" s="151"/>
      <c r="BQ51" s="151"/>
      <c r="BR51" s="151"/>
      <c r="BS51" s="151"/>
      <c r="BT51" s="151"/>
      <c r="BU51" s="151"/>
      <c r="BV51" s="151"/>
      <c r="BW51" s="151"/>
      <c r="BX51" s="151"/>
      <c r="BY51" s="151"/>
      <c r="BZ51" s="181"/>
      <c r="CA51" s="181"/>
      <c r="CB51" s="181"/>
      <c r="CC51" s="181"/>
      <c r="CD51" s="151"/>
    </row>
    <row r="52" spans="2:82" hidden="1">
      <c r="B52" s="27" t="s">
        <v>386</v>
      </c>
      <c r="C52" s="59" t="s">
        <v>309</v>
      </c>
      <c r="D52" s="69" t="s">
        <v>16</v>
      </c>
      <c r="E52" s="179"/>
      <c r="F52" s="179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51"/>
      <c r="BE52" s="151"/>
      <c r="BF52" s="151"/>
      <c r="BG52" s="151"/>
      <c r="BH52" s="151"/>
      <c r="BI52" s="151"/>
      <c r="BJ52" s="151"/>
      <c r="BK52" s="151"/>
      <c r="BL52" s="151"/>
      <c r="BM52" s="151"/>
      <c r="BN52" s="151"/>
      <c r="BO52" s="151"/>
      <c r="BP52" s="151"/>
      <c r="BQ52" s="151"/>
      <c r="BR52" s="151"/>
      <c r="BS52" s="151"/>
      <c r="BT52" s="151"/>
      <c r="BU52" s="151"/>
      <c r="BV52" s="151"/>
      <c r="BW52" s="151"/>
      <c r="BX52" s="151"/>
      <c r="BY52" s="151"/>
      <c r="BZ52" s="181"/>
      <c r="CA52" s="181"/>
      <c r="CB52" s="181"/>
      <c r="CC52" s="181"/>
      <c r="CD52" s="151"/>
    </row>
    <row r="53" spans="2:82" ht="12.95" hidden="1" customHeight="1">
      <c r="B53" s="17" t="s">
        <v>387</v>
      </c>
      <c r="C53" s="63" t="s">
        <v>311</v>
      </c>
      <c r="D53" s="70" t="s">
        <v>16</v>
      </c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51"/>
      <c r="BE53" s="151"/>
      <c r="BF53" s="151"/>
      <c r="BG53" s="151"/>
      <c r="BH53" s="151"/>
      <c r="BI53" s="151"/>
      <c r="BJ53" s="151"/>
      <c r="BK53" s="151"/>
      <c r="BL53" s="151"/>
      <c r="BM53" s="151"/>
      <c r="BN53" s="151"/>
      <c r="BO53" s="151"/>
      <c r="BP53" s="151"/>
      <c r="BQ53" s="151"/>
      <c r="BR53" s="151"/>
      <c r="BS53" s="151"/>
      <c r="BT53" s="151"/>
      <c r="BU53" s="151"/>
      <c r="BV53" s="151"/>
      <c r="BW53" s="151"/>
      <c r="BX53" s="151"/>
      <c r="BY53" s="151"/>
      <c r="BZ53" s="181"/>
      <c r="CA53" s="181"/>
      <c r="CB53" s="181"/>
      <c r="CC53" s="181"/>
      <c r="CD53" s="151"/>
    </row>
    <row r="54" spans="2:82">
      <c r="AQ54" s="167"/>
    </row>
  </sheetData>
  <mergeCells count="7">
    <mergeCell ref="CD6:CD7"/>
    <mergeCell ref="B5:C6"/>
    <mergeCell ref="Q6:Q7"/>
    <mergeCell ref="AD6:AD7"/>
    <mergeCell ref="AQ6:AQ7"/>
    <mergeCell ref="BQ6:BQ7"/>
    <mergeCell ref="BD6:BD7"/>
  </mergeCells>
  <hyperlinks>
    <hyperlink ref="B1" location="Indice!A1" display="Regresar" xr:uid="{00000000-0004-0000-0400-000000000000}"/>
  </hyperlinks>
  <pageMargins left="0.7" right="0.7" top="0.75" bottom="0.75" header="0.3" footer="0.3"/>
  <ignoredErrors>
    <ignoredError sqref="B8:B53" numberStoredAsText="1"/>
    <ignoredError sqref="BQ48:BQ53 BD48:BD53 CD8:CD47 AD16 AD11 AD8:AD9 Q16 Q8:Q9 Q11 E10:AE10 E12:AE15 E11:P11 R11:AC11 E8:P9 R8:AC9 E17:AE47 E16:P16 R16:AC16 AE8:AE9 AE11 AE16 BV8:CC47 BR8:BU13 AQ16 AQ11 AQ8:AQ9 BD11 BD9 BD15:BD16 BD24:BD28 BD35:BD45 BD31 AF8:AP8 AF32:BU34 AF31:BC31 BE31:BU31 AF46:BU47 AF35:BC45 BE35:BU45 AF29:BU30 AF24:BC28 BE24:BU28 AF17:BU23 AF15:BC15 BE15:BU16 AF10:BQ10 AF9:AP9 BE9:BQ9 AF14:BU14 AF11:AP11 BE11:BQ11 AR8:BQ8 AR9:BC9 AR11:BC11 AF16:AP16 AR16:BC16 AF12:BQ1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D99"/>
  <sheetViews>
    <sheetView showGridLines="0" zoomScaleNormal="100" workbookViewId="0">
      <pane xSplit="4" ySplit="1" topLeftCell="BU2" activePane="bottomRight" state="frozen"/>
      <selection pane="topRight" activeCell="E1" sqref="E1"/>
      <selection pane="bottomLeft" activeCell="A2" sqref="A2"/>
      <selection pane="bottomRight" activeCell="C7" sqref="C7"/>
    </sheetView>
  </sheetViews>
  <sheetFormatPr baseColWidth="10" defaultColWidth="11.42578125" defaultRowHeight="15"/>
  <cols>
    <col min="1" max="1" width="1.7109375" style="74" customWidth="1"/>
    <col min="2" max="2" width="11.42578125" style="74"/>
    <col min="3" max="3" width="58" style="74" customWidth="1"/>
    <col min="4" max="4" width="1.7109375" style="74" customWidth="1"/>
    <col min="5" max="16" width="11" style="74" customWidth="1"/>
    <col min="17" max="16384" width="11.42578125" style="74"/>
  </cols>
  <sheetData>
    <row r="1" spans="2:82">
      <c r="B1" s="7" t="s">
        <v>88</v>
      </c>
    </row>
    <row r="2" spans="2:82" ht="15.75">
      <c r="B2" s="35" t="s">
        <v>86</v>
      </c>
      <c r="C2" s="36"/>
      <c r="D2" s="19"/>
      <c r="E2" s="158" t="s">
        <v>714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</row>
    <row r="3" spans="2:82" ht="15.75">
      <c r="B3" s="145" t="s">
        <v>388</v>
      </c>
      <c r="C3" s="146"/>
      <c r="D3" s="18"/>
      <c r="E3" s="158" t="s">
        <v>87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</row>
    <row r="4" spans="2:82" ht="14.45" customHeight="1">
      <c r="B4" s="13"/>
      <c r="C4" s="14"/>
      <c r="D4" s="15"/>
      <c r="E4" s="159" t="s">
        <v>711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160"/>
      <c r="BK4" s="160"/>
      <c r="BL4" s="160"/>
      <c r="BM4" s="160"/>
      <c r="BN4" s="160"/>
      <c r="BO4" s="160"/>
      <c r="BP4" s="160"/>
      <c r="BQ4" s="160"/>
      <c r="BR4" s="160"/>
      <c r="BS4" s="160"/>
      <c r="BT4" s="160"/>
      <c r="BU4" s="160"/>
      <c r="BV4" s="160"/>
      <c r="BW4" s="160"/>
      <c r="BX4" s="160"/>
      <c r="BY4" s="160"/>
      <c r="BZ4" s="160"/>
      <c r="CA4" s="160"/>
      <c r="CB4" s="160"/>
      <c r="CC4" s="160"/>
      <c r="CD4" s="160"/>
    </row>
    <row r="5" spans="2:82" ht="14.45" customHeight="1">
      <c r="B5" s="194" t="s">
        <v>389</v>
      </c>
      <c r="C5" s="195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1"/>
      <c r="BE5" s="161"/>
      <c r="BF5" s="161"/>
      <c r="BG5" s="161"/>
      <c r="BH5" s="161"/>
      <c r="BI5" s="161"/>
      <c r="BJ5" s="161"/>
      <c r="BK5" s="161"/>
      <c r="BL5" s="161"/>
      <c r="BM5" s="161"/>
      <c r="BN5" s="161"/>
      <c r="BO5" s="161"/>
      <c r="BP5" s="161"/>
      <c r="BQ5" s="161"/>
      <c r="BR5" s="161"/>
      <c r="BS5" s="161"/>
      <c r="BT5" s="161"/>
      <c r="BU5" s="161"/>
      <c r="BV5" s="161"/>
      <c r="BW5" s="161"/>
      <c r="BX5" s="161"/>
      <c r="BY5" s="161"/>
      <c r="BZ5" s="161"/>
      <c r="CA5" s="161"/>
      <c r="CB5" s="161"/>
      <c r="CC5" s="161"/>
      <c r="CD5" s="161"/>
    </row>
    <row r="6" spans="2:82">
      <c r="B6" s="194"/>
      <c r="C6" s="195"/>
      <c r="D6" s="16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97">
        <v>2018</v>
      </c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97">
        <v>2019</v>
      </c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97">
        <v>2020</v>
      </c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97">
        <v>2021</v>
      </c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97">
        <v>2022</v>
      </c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97">
        <v>2023</v>
      </c>
    </row>
    <row r="7" spans="2:82">
      <c r="B7" s="64"/>
      <c r="C7" s="65"/>
      <c r="D7" s="16"/>
      <c r="E7" s="163">
        <v>43101</v>
      </c>
      <c r="F7" s="163">
        <v>43132</v>
      </c>
      <c r="G7" s="163">
        <v>43160</v>
      </c>
      <c r="H7" s="163">
        <v>43191</v>
      </c>
      <c r="I7" s="163">
        <v>43221</v>
      </c>
      <c r="J7" s="163">
        <v>43252</v>
      </c>
      <c r="K7" s="163">
        <v>43282</v>
      </c>
      <c r="L7" s="163">
        <v>43313</v>
      </c>
      <c r="M7" s="163">
        <v>43344</v>
      </c>
      <c r="N7" s="163">
        <v>43374</v>
      </c>
      <c r="O7" s="163">
        <v>43405</v>
      </c>
      <c r="P7" s="163">
        <v>43435</v>
      </c>
      <c r="Q7" s="197"/>
      <c r="R7" s="163">
        <v>43466</v>
      </c>
      <c r="S7" s="163">
        <v>43497</v>
      </c>
      <c r="T7" s="163">
        <v>43525</v>
      </c>
      <c r="U7" s="163">
        <v>43556</v>
      </c>
      <c r="V7" s="163">
        <v>43586</v>
      </c>
      <c r="W7" s="163">
        <v>43617</v>
      </c>
      <c r="X7" s="163">
        <v>43647</v>
      </c>
      <c r="Y7" s="163">
        <v>43678</v>
      </c>
      <c r="Z7" s="163">
        <v>43709</v>
      </c>
      <c r="AA7" s="163">
        <v>43739</v>
      </c>
      <c r="AB7" s="163">
        <v>43770</v>
      </c>
      <c r="AC7" s="163">
        <v>43800</v>
      </c>
      <c r="AD7" s="197"/>
      <c r="AE7" s="163">
        <v>43831</v>
      </c>
      <c r="AF7" s="163">
        <v>43862</v>
      </c>
      <c r="AG7" s="163">
        <v>43891</v>
      </c>
      <c r="AH7" s="163">
        <v>43922</v>
      </c>
      <c r="AI7" s="163">
        <v>43952</v>
      </c>
      <c r="AJ7" s="163">
        <v>43983</v>
      </c>
      <c r="AK7" s="163">
        <v>44013</v>
      </c>
      <c r="AL7" s="163">
        <v>44044</v>
      </c>
      <c r="AM7" s="163">
        <v>44075</v>
      </c>
      <c r="AN7" s="163">
        <v>44105</v>
      </c>
      <c r="AO7" s="163">
        <v>44136</v>
      </c>
      <c r="AP7" s="163">
        <v>44166</v>
      </c>
      <c r="AQ7" s="197"/>
      <c r="AR7" s="163">
        <v>44197</v>
      </c>
      <c r="AS7" s="163">
        <v>44228</v>
      </c>
      <c r="AT7" s="163">
        <v>44256</v>
      </c>
      <c r="AU7" s="163">
        <v>44287</v>
      </c>
      <c r="AV7" s="163">
        <v>44317</v>
      </c>
      <c r="AW7" s="163">
        <v>44348</v>
      </c>
      <c r="AX7" s="163">
        <v>44378</v>
      </c>
      <c r="AY7" s="163">
        <v>44409</v>
      </c>
      <c r="AZ7" s="163">
        <v>44440</v>
      </c>
      <c r="BA7" s="163">
        <v>44470</v>
      </c>
      <c r="BB7" s="163">
        <v>44501</v>
      </c>
      <c r="BC7" s="163">
        <v>44531</v>
      </c>
      <c r="BD7" s="197"/>
      <c r="BE7" s="163">
        <v>44562</v>
      </c>
      <c r="BF7" s="163">
        <v>44593</v>
      </c>
      <c r="BG7" s="163">
        <v>44621</v>
      </c>
      <c r="BH7" s="163">
        <v>44652</v>
      </c>
      <c r="BI7" s="163">
        <v>44682</v>
      </c>
      <c r="BJ7" s="163">
        <v>44713</v>
      </c>
      <c r="BK7" s="163">
        <v>44743</v>
      </c>
      <c r="BL7" s="163">
        <v>44774</v>
      </c>
      <c r="BM7" s="163">
        <v>44805</v>
      </c>
      <c r="BN7" s="163">
        <v>44835</v>
      </c>
      <c r="BO7" s="163">
        <v>44866</v>
      </c>
      <c r="BP7" s="163">
        <v>44896</v>
      </c>
      <c r="BQ7" s="197"/>
      <c r="BR7" s="163">
        <v>44927</v>
      </c>
      <c r="BS7" s="163">
        <v>44958</v>
      </c>
      <c r="BT7" s="163">
        <v>44986</v>
      </c>
      <c r="BU7" s="163">
        <v>45017</v>
      </c>
      <c r="BV7" s="163">
        <v>45047</v>
      </c>
      <c r="BW7" s="163">
        <v>45078</v>
      </c>
      <c r="BX7" s="163">
        <v>45108</v>
      </c>
      <c r="BY7" s="163">
        <v>45139</v>
      </c>
      <c r="BZ7" s="163">
        <v>45170</v>
      </c>
      <c r="CA7" s="163">
        <v>45200</v>
      </c>
      <c r="CB7" s="163">
        <v>45231</v>
      </c>
      <c r="CC7" s="163">
        <v>45261</v>
      </c>
      <c r="CD7" s="197"/>
    </row>
    <row r="8" spans="2:82">
      <c r="B8" s="71" t="s">
        <v>390</v>
      </c>
      <c r="C8" s="72" t="s">
        <v>391</v>
      </c>
      <c r="D8" s="73" t="s">
        <v>16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  <c r="BM8" s="103"/>
      <c r="BN8" s="103"/>
      <c r="BO8" s="103"/>
      <c r="BP8" s="103"/>
      <c r="BQ8" s="103"/>
      <c r="BR8" s="103"/>
      <c r="BS8" s="103"/>
      <c r="BT8" s="103"/>
      <c r="BU8" s="103"/>
      <c r="BV8" s="103"/>
      <c r="BW8" s="103"/>
      <c r="BX8" s="103"/>
      <c r="BY8" s="103"/>
      <c r="BZ8" s="103"/>
      <c r="CA8" s="103"/>
      <c r="CB8" s="103"/>
      <c r="CC8" s="103"/>
      <c r="CD8" s="103"/>
    </row>
    <row r="9" spans="2:82" s="128" customFormat="1">
      <c r="B9" s="130" t="s">
        <v>48</v>
      </c>
      <c r="C9" s="131" t="s">
        <v>392</v>
      </c>
      <c r="D9" s="131" t="s">
        <v>16</v>
      </c>
      <c r="E9" s="140">
        <f t="shared" ref="E9:BP9" si="0">+E10+E15+E16+E17</f>
        <v>1037.5996920099999</v>
      </c>
      <c r="F9" s="140">
        <f t="shared" si="0"/>
        <v>566.09928000000002</v>
      </c>
      <c r="G9" s="140">
        <f t="shared" si="0"/>
        <v>1132</v>
      </c>
      <c r="H9" s="140">
        <f t="shared" si="0"/>
        <v>861.9</v>
      </c>
      <c r="I9" s="140">
        <f t="shared" si="0"/>
        <v>994.4</v>
      </c>
      <c r="J9" s="140">
        <f t="shared" si="0"/>
        <v>483.80000000000007</v>
      </c>
      <c r="K9" s="140">
        <f t="shared" si="0"/>
        <v>1175.0999999999999</v>
      </c>
      <c r="L9" s="140">
        <f t="shared" si="0"/>
        <v>783</v>
      </c>
      <c r="M9" s="140">
        <f t="shared" si="0"/>
        <v>251</v>
      </c>
      <c r="N9" s="140">
        <f t="shared" si="0"/>
        <v>1219</v>
      </c>
      <c r="O9" s="140">
        <f t="shared" si="0"/>
        <v>1021.9</v>
      </c>
      <c r="P9" s="140">
        <f t="shared" si="0"/>
        <v>1674.9</v>
      </c>
      <c r="Q9" s="140">
        <f t="shared" si="0"/>
        <v>11200.698972009999</v>
      </c>
      <c r="R9" s="140">
        <f t="shared" si="0"/>
        <v>1205.4996920100002</v>
      </c>
      <c r="S9" s="140">
        <f t="shared" si="0"/>
        <v>639.59969201000001</v>
      </c>
      <c r="T9" s="140">
        <f t="shared" si="0"/>
        <v>827.99969200999999</v>
      </c>
      <c r="U9" s="140">
        <f t="shared" si="0"/>
        <v>820.4996920100001</v>
      </c>
      <c r="V9" s="140">
        <f t="shared" si="0"/>
        <v>855.39969200999997</v>
      </c>
      <c r="W9" s="140">
        <f t="shared" si="0"/>
        <v>758.89969200999997</v>
      </c>
      <c r="X9" s="140">
        <f t="shared" si="0"/>
        <v>527.19969201000004</v>
      </c>
      <c r="Y9" s="140">
        <f t="shared" si="0"/>
        <v>444.29969201</v>
      </c>
      <c r="Z9" s="140">
        <f t="shared" si="0"/>
        <v>314.7</v>
      </c>
      <c r="AA9" s="140">
        <f t="shared" si="0"/>
        <v>591.79999999999995</v>
      </c>
      <c r="AB9" s="140">
        <f t="shared" si="0"/>
        <v>861.1</v>
      </c>
      <c r="AC9" s="140">
        <f t="shared" si="0"/>
        <v>3736.4999999999995</v>
      </c>
      <c r="AD9" s="140">
        <f t="shared" si="0"/>
        <v>11583.497536080002</v>
      </c>
      <c r="AE9" s="140">
        <f t="shared" si="0"/>
        <v>720.59969201000001</v>
      </c>
      <c r="AF9" s="140">
        <f t="shared" si="0"/>
        <v>1136.9996920100002</v>
      </c>
      <c r="AG9" s="140">
        <f t="shared" si="0"/>
        <v>1000.49969201</v>
      </c>
      <c r="AH9" s="140">
        <f t="shared" si="0"/>
        <v>871.69969201000004</v>
      </c>
      <c r="AI9" s="140">
        <f t="shared" si="0"/>
        <v>857.19969200999992</v>
      </c>
      <c r="AJ9" s="140">
        <f t="shared" si="0"/>
        <v>1821.0996920100004</v>
      </c>
      <c r="AK9" s="140">
        <f t="shared" si="0"/>
        <v>1286.3996920099999</v>
      </c>
      <c r="AL9" s="140">
        <f t="shared" si="0"/>
        <v>926.29969201000017</v>
      </c>
      <c r="AM9" s="140">
        <f t="shared" si="0"/>
        <v>612.29969200999994</v>
      </c>
      <c r="AN9" s="140">
        <f t="shared" si="0"/>
        <v>527.99969200999999</v>
      </c>
      <c r="AO9" s="140">
        <f t="shared" si="0"/>
        <v>738.59969201000001</v>
      </c>
      <c r="AP9" s="140">
        <f t="shared" si="0"/>
        <v>5153.8</v>
      </c>
      <c r="AQ9" s="140">
        <f t="shared" si="0"/>
        <v>15653.496612110002</v>
      </c>
      <c r="AR9" s="140">
        <f t="shared" si="0"/>
        <v>1868.7</v>
      </c>
      <c r="AS9" s="140">
        <f t="shared" si="0"/>
        <v>1527.2</v>
      </c>
      <c r="AT9" s="140">
        <f t="shared" si="0"/>
        <v>1490</v>
      </c>
      <c r="AU9" s="140">
        <f t="shared" si="0"/>
        <v>1422.6</v>
      </c>
      <c r="AV9" s="140">
        <f t="shared" si="0"/>
        <v>1078.9000000000001</v>
      </c>
      <c r="AW9" s="140">
        <f t="shared" si="0"/>
        <v>1717.3</v>
      </c>
      <c r="AX9" s="140">
        <f t="shared" si="0"/>
        <v>1214.4000000000003</v>
      </c>
      <c r="AY9" s="140">
        <f t="shared" si="0"/>
        <v>2492.5</v>
      </c>
      <c r="AZ9" s="140">
        <f t="shared" si="0"/>
        <v>2152.5</v>
      </c>
      <c r="BA9" s="140">
        <f t="shared" si="0"/>
        <v>1557.9</v>
      </c>
      <c r="BB9" s="140">
        <f t="shared" si="0"/>
        <v>2413.0999999999995</v>
      </c>
      <c r="BC9" s="140">
        <f t="shared" si="0"/>
        <v>3711.2</v>
      </c>
      <c r="BD9" s="140">
        <f t="shared" si="0"/>
        <v>22646.3</v>
      </c>
      <c r="BE9" s="140">
        <f t="shared" si="0"/>
        <v>1378.5000000000002</v>
      </c>
      <c r="BF9" s="140">
        <f t="shared" si="0"/>
        <v>1264.9999999999998</v>
      </c>
      <c r="BG9" s="140">
        <f t="shared" si="0"/>
        <v>1653.2</v>
      </c>
      <c r="BH9" s="140">
        <f t="shared" si="0"/>
        <v>1757.2999999999997</v>
      </c>
      <c r="BI9" s="140">
        <f t="shared" si="0"/>
        <v>1382.9</v>
      </c>
      <c r="BJ9" s="140">
        <f t="shared" si="0"/>
        <v>2456.6</v>
      </c>
      <c r="BK9" s="140">
        <f t="shared" si="0"/>
        <v>1417.5</v>
      </c>
      <c r="BL9" s="140">
        <f t="shared" si="0"/>
        <v>1699.1</v>
      </c>
      <c r="BM9" s="140">
        <f t="shared" si="0"/>
        <v>2038.6</v>
      </c>
      <c r="BN9" s="140">
        <f t="shared" si="0"/>
        <v>2412</v>
      </c>
      <c r="BO9" s="140">
        <f t="shared" si="0"/>
        <v>1024.4000000000001</v>
      </c>
      <c r="BP9" s="140">
        <f t="shared" si="0"/>
        <v>2459.6</v>
      </c>
      <c r="BQ9" s="140">
        <f t="shared" ref="BQ9:CC9" si="1">+BQ10+BQ15+BQ16+BQ17</f>
        <v>20944.7</v>
      </c>
      <c r="BR9" s="140">
        <f t="shared" si="1"/>
        <v>1810.6</v>
      </c>
      <c r="BS9" s="140">
        <f t="shared" si="1"/>
        <v>948.7</v>
      </c>
      <c r="BT9" s="140">
        <f t="shared" si="1"/>
        <v>1483.3</v>
      </c>
      <c r="BU9" s="140">
        <f t="shared" si="1"/>
        <v>1514.2</v>
      </c>
      <c r="BV9" s="140">
        <f t="shared" si="1"/>
        <v>1459.6</v>
      </c>
      <c r="BW9" s="140">
        <f t="shared" si="1"/>
        <v>1774.8</v>
      </c>
      <c r="BX9" s="140">
        <f t="shared" si="1"/>
        <v>1127.5999999999997</v>
      </c>
      <c r="BY9" s="140">
        <f t="shared" si="1"/>
        <v>1353.1</v>
      </c>
      <c r="BZ9" s="140">
        <f t="shared" si="1"/>
        <v>1116.9000000000001</v>
      </c>
      <c r="CA9" s="140">
        <f t="shared" si="1"/>
        <v>972.9</v>
      </c>
      <c r="CB9" s="140">
        <f t="shared" si="1"/>
        <v>1596.9</v>
      </c>
      <c r="CC9" s="140">
        <f t="shared" si="1"/>
        <v>2445.1999999999998</v>
      </c>
      <c r="CD9" s="140">
        <f t="shared" ref="CD9" si="2">+CD10+CD15+CD16+CD17</f>
        <v>17603.8</v>
      </c>
    </row>
    <row r="10" spans="2:82" s="128" customFormat="1">
      <c r="B10" s="127" t="s">
        <v>49</v>
      </c>
      <c r="C10" s="124" t="s">
        <v>393</v>
      </c>
      <c r="D10" s="125" t="s">
        <v>16</v>
      </c>
      <c r="E10" s="140">
        <v>1037.5996920099999</v>
      </c>
      <c r="F10" s="140">
        <v>566.09928000000002</v>
      </c>
      <c r="G10" s="140">
        <v>1132</v>
      </c>
      <c r="H10" s="140">
        <v>861.9</v>
      </c>
      <c r="I10" s="140">
        <v>994.4</v>
      </c>
      <c r="J10" s="140">
        <v>483.80000000000007</v>
      </c>
      <c r="K10" s="140">
        <v>1175.0999999999999</v>
      </c>
      <c r="L10" s="140">
        <v>783</v>
      </c>
      <c r="M10" s="140">
        <v>251</v>
      </c>
      <c r="N10" s="140">
        <v>1219</v>
      </c>
      <c r="O10" s="140">
        <v>1021.9</v>
      </c>
      <c r="P10" s="140">
        <v>1674.9</v>
      </c>
      <c r="Q10" s="140">
        <v>11200.698972009999</v>
      </c>
      <c r="R10" s="140">
        <v>1205.4996920100002</v>
      </c>
      <c r="S10" s="140">
        <v>639.59969201000001</v>
      </c>
      <c r="T10" s="140">
        <v>827.99969200999999</v>
      </c>
      <c r="U10" s="140">
        <v>820.4996920100001</v>
      </c>
      <c r="V10" s="140">
        <v>855.39969200999997</v>
      </c>
      <c r="W10" s="140">
        <v>758.89969200999997</v>
      </c>
      <c r="X10" s="140">
        <v>527.19969201000004</v>
      </c>
      <c r="Y10" s="140">
        <v>444.29969201</v>
      </c>
      <c r="Z10" s="140">
        <v>314.7</v>
      </c>
      <c r="AA10" s="140">
        <v>591.79999999999995</v>
      </c>
      <c r="AB10" s="140">
        <v>861.1</v>
      </c>
      <c r="AC10" s="140">
        <v>3736.4999999999995</v>
      </c>
      <c r="AD10" s="140">
        <v>11583.497536080002</v>
      </c>
      <c r="AE10" s="140">
        <v>720.59969201000001</v>
      </c>
      <c r="AF10" s="140">
        <v>1136.9996920100002</v>
      </c>
      <c r="AG10" s="140">
        <v>1000.49969201</v>
      </c>
      <c r="AH10" s="140">
        <v>871.69969201000004</v>
      </c>
      <c r="AI10" s="140">
        <v>857.19969200999992</v>
      </c>
      <c r="AJ10" s="140">
        <v>1821.0996920100004</v>
      </c>
      <c r="AK10" s="140">
        <v>1286.3996920099999</v>
      </c>
      <c r="AL10" s="140">
        <v>926.29969201000017</v>
      </c>
      <c r="AM10" s="140">
        <v>612.29969200999994</v>
      </c>
      <c r="AN10" s="140">
        <v>527.99969200999999</v>
      </c>
      <c r="AO10" s="140">
        <v>738.59969201000001</v>
      </c>
      <c r="AP10" s="140">
        <v>5153.8</v>
      </c>
      <c r="AQ10" s="140">
        <v>15653.496612110002</v>
      </c>
      <c r="AR10" s="140">
        <v>1868.7</v>
      </c>
      <c r="AS10" s="140">
        <v>1527.2</v>
      </c>
      <c r="AT10" s="140">
        <v>1490</v>
      </c>
      <c r="AU10" s="140">
        <v>1422.6</v>
      </c>
      <c r="AV10" s="140">
        <v>1078.9000000000001</v>
      </c>
      <c r="AW10" s="140">
        <v>1717.3</v>
      </c>
      <c r="AX10" s="140">
        <v>1214.4000000000003</v>
      </c>
      <c r="AY10" s="140">
        <v>2492.5</v>
      </c>
      <c r="AZ10" s="140">
        <v>2152.5</v>
      </c>
      <c r="BA10" s="140">
        <v>1557.9</v>
      </c>
      <c r="BB10" s="140">
        <v>2413.0999999999995</v>
      </c>
      <c r="BC10" s="140">
        <v>3711.2</v>
      </c>
      <c r="BD10" s="140">
        <v>22646.3</v>
      </c>
      <c r="BE10" s="140">
        <v>1378.5000000000002</v>
      </c>
      <c r="BF10" s="140">
        <v>1264.9999999999998</v>
      </c>
      <c r="BG10" s="140">
        <v>1653.2</v>
      </c>
      <c r="BH10" s="140">
        <v>1757.2999999999997</v>
      </c>
      <c r="BI10" s="140">
        <v>1382.9</v>
      </c>
      <c r="BJ10" s="140">
        <v>2456.6</v>
      </c>
      <c r="BK10" s="140">
        <v>1417.5</v>
      </c>
      <c r="BL10" s="140">
        <v>1699.1</v>
      </c>
      <c r="BM10" s="140">
        <v>2038.6</v>
      </c>
      <c r="BN10" s="140">
        <v>2412</v>
      </c>
      <c r="BO10" s="140">
        <v>1024.4000000000001</v>
      </c>
      <c r="BP10" s="140">
        <v>2459.6</v>
      </c>
      <c r="BQ10" s="140">
        <v>20944.7</v>
      </c>
      <c r="BR10" s="140">
        <v>1810.6</v>
      </c>
      <c r="BS10" s="140">
        <v>948.7</v>
      </c>
      <c r="BT10" s="140">
        <v>1483.3</v>
      </c>
      <c r="BU10" s="140">
        <v>1514.2</v>
      </c>
      <c r="BV10" s="140">
        <v>1459.6</v>
      </c>
      <c r="BW10" s="140">
        <v>1774.8</v>
      </c>
      <c r="BX10" s="140">
        <v>1127.5999999999997</v>
      </c>
      <c r="BY10" s="140">
        <v>1353.1</v>
      </c>
      <c r="BZ10" s="140">
        <v>1116.9000000000001</v>
      </c>
      <c r="CA10" s="140">
        <v>972.9</v>
      </c>
      <c r="CB10" s="140">
        <v>1596.9</v>
      </c>
      <c r="CC10" s="140">
        <v>2445.1999999999998</v>
      </c>
      <c r="CD10" s="140">
        <v>17603.8</v>
      </c>
    </row>
    <row r="11" spans="2:82">
      <c r="B11" s="27" t="s">
        <v>394</v>
      </c>
      <c r="C11" s="58" t="s">
        <v>395</v>
      </c>
      <c r="D11" s="16" t="s">
        <v>16</v>
      </c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78"/>
      <c r="BE11" s="178"/>
      <c r="BF11" s="178"/>
      <c r="BG11" s="178"/>
      <c r="BH11" s="178"/>
      <c r="BI11" s="178"/>
      <c r="BJ11" s="178"/>
      <c r="BK11" s="178"/>
      <c r="BL11" s="178"/>
      <c r="BM11" s="178"/>
      <c r="BN11" s="178"/>
      <c r="BO11" s="178"/>
      <c r="BP11" s="178"/>
      <c r="BQ11" s="178"/>
      <c r="BR11" s="178"/>
      <c r="BS11" s="178"/>
      <c r="BT11" s="178"/>
      <c r="BU11" s="178"/>
      <c r="BV11" s="178"/>
      <c r="BW11" s="178"/>
      <c r="BX11" s="178"/>
      <c r="BY11" s="178"/>
      <c r="BZ11" s="178"/>
      <c r="CA11" s="178"/>
      <c r="CB11" s="178"/>
      <c r="CC11" s="178"/>
      <c r="CD11" s="178"/>
    </row>
    <row r="12" spans="2:82">
      <c r="B12" s="27" t="s">
        <v>396</v>
      </c>
      <c r="C12" s="58" t="s">
        <v>397</v>
      </c>
      <c r="D12" s="16" t="s">
        <v>16</v>
      </c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78"/>
      <c r="BE12" s="178"/>
      <c r="BF12" s="178"/>
      <c r="BG12" s="178"/>
      <c r="BH12" s="178"/>
      <c r="BI12" s="178"/>
      <c r="BJ12" s="178"/>
      <c r="BK12" s="178"/>
      <c r="BL12" s="178"/>
      <c r="BM12" s="178"/>
      <c r="BN12" s="178"/>
      <c r="BO12" s="178"/>
      <c r="BP12" s="178"/>
      <c r="BQ12" s="178"/>
      <c r="BR12" s="178"/>
      <c r="BS12" s="178"/>
      <c r="BT12" s="178"/>
      <c r="BU12" s="178"/>
      <c r="BV12" s="178"/>
      <c r="BW12" s="178"/>
      <c r="BX12" s="178"/>
      <c r="BY12" s="178"/>
      <c r="BZ12" s="178"/>
      <c r="CA12" s="178"/>
      <c r="CB12" s="178"/>
      <c r="CC12" s="178"/>
      <c r="CD12" s="178"/>
    </row>
    <row r="13" spans="2:82">
      <c r="B13" s="27" t="s">
        <v>398</v>
      </c>
      <c r="C13" s="58" t="s">
        <v>399</v>
      </c>
      <c r="D13" s="16" t="s">
        <v>16</v>
      </c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78"/>
      <c r="BE13" s="178"/>
      <c r="BF13" s="178"/>
      <c r="BG13" s="178"/>
      <c r="BH13" s="178"/>
      <c r="BI13" s="178"/>
      <c r="BJ13" s="178"/>
      <c r="BK13" s="178"/>
      <c r="BL13" s="178"/>
      <c r="BM13" s="178"/>
      <c r="BN13" s="178"/>
      <c r="BO13" s="178"/>
      <c r="BP13" s="178"/>
      <c r="BQ13" s="178"/>
      <c r="BR13" s="178"/>
      <c r="BS13" s="178"/>
      <c r="BT13" s="178"/>
      <c r="BU13" s="178"/>
      <c r="BV13" s="178"/>
      <c r="BW13" s="178"/>
      <c r="BX13" s="178"/>
      <c r="BY13" s="178"/>
      <c r="BZ13" s="178"/>
      <c r="CA13" s="178"/>
      <c r="CB13" s="178"/>
      <c r="CC13" s="178"/>
      <c r="CD13" s="178"/>
    </row>
    <row r="14" spans="2:82">
      <c r="B14" s="27" t="s">
        <v>400</v>
      </c>
      <c r="C14" s="58" t="s">
        <v>401</v>
      </c>
      <c r="D14" s="16" t="s">
        <v>16</v>
      </c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78"/>
      <c r="BE14" s="178"/>
      <c r="BF14" s="178"/>
      <c r="BG14" s="178"/>
      <c r="BH14" s="178"/>
      <c r="BI14" s="178"/>
      <c r="BJ14" s="178"/>
      <c r="BK14" s="178"/>
      <c r="BL14" s="178"/>
      <c r="BM14" s="178"/>
      <c r="BN14" s="178"/>
      <c r="BO14" s="178"/>
      <c r="BP14" s="178"/>
      <c r="BQ14" s="178"/>
      <c r="BR14" s="178"/>
      <c r="BS14" s="178"/>
      <c r="BT14" s="178"/>
      <c r="BU14" s="178"/>
      <c r="BV14" s="178"/>
      <c r="BW14" s="178"/>
      <c r="BX14" s="178"/>
      <c r="BY14" s="178"/>
      <c r="BZ14" s="178"/>
      <c r="CA14" s="178"/>
      <c r="CB14" s="178"/>
      <c r="CC14" s="178"/>
      <c r="CD14" s="178"/>
    </row>
    <row r="15" spans="2:82">
      <c r="B15" s="25" t="s">
        <v>51</v>
      </c>
      <c r="C15" s="57" t="s">
        <v>402</v>
      </c>
      <c r="D15" s="16" t="s">
        <v>16</v>
      </c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05"/>
      <c r="AO15" s="105"/>
      <c r="AP15" s="105"/>
      <c r="AQ15" s="105"/>
      <c r="AR15" s="105"/>
      <c r="AS15" s="105"/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178"/>
      <c r="BE15" s="178"/>
      <c r="BF15" s="178"/>
      <c r="BG15" s="178"/>
      <c r="BH15" s="178"/>
      <c r="BI15" s="178"/>
      <c r="BJ15" s="178"/>
      <c r="BK15" s="178"/>
      <c r="BL15" s="178"/>
      <c r="BM15" s="178"/>
      <c r="BN15" s="178"/>
      <c r="BO15" s="178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</row>
    <row r="16" spans="2:82">
      <c r="B16" s="25" t="s">
        <v>53</v>
      </c>
      <c r="C16" s="57" t="s">
        <v>403</v>
      </c>
      <c r="D16" s="16" t="s">
        <v>16</v>
      </c>
      <c r="E16" s="105"/>
      <c r="F16" s="105"/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78"/>
      <c r="BE16" s="178"/>
      <c r="BF16" s="178"/>
      <c r="BG16" s="178"/>
      <c r="BH16" s="178"/>
      <c r="BI16" s="178"/>
      <c r="BJ16" s="178"/>
      <c r="BK16" s="178"/>
      <c r="BL16" s="178"/>
      <c r="BM16" s="178"/>
      <c r="BN16" s="178"/>
      <c r="BO16" s="178"/>
      <c r="BP16" s="178"/>
      <c r="BQ16" s="178"/>
      <c r="BR16" s="178"/>
      <c r="BS16" s="178"/>
      <c r="BT16" s="178"/>
      <c r="BU16" s="178"/>
      <c r="BV16" s="178"/>
      <c r="BW16" s="178"/>
      <c r="BX16" s="178"/>
      <c r="BY16" s="178"/>
      <c r="BZ16" s="178"/>
      <c r="CA16" s="178"/>
      <c r="CB16" s="178"/>
      <c r="CC16" s="178"/>
      <c r="CD16" s="140"/>
    </row>
    <row r="17" spans="2:82">
      <c r="B17" s="25" t="s">
        <v>55</v>
      </c>
      <c r="C17" s="57" t="s">
        <v>404</v>
      </c>
      <c r="D17" s="16" t="s">
        <v>16</v>
      </c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78"/>
      <c r="BE17" s="178"/>
      <c r="BF17" s="178"/>
      <c r="BG17" s="178"/>
      <c r="BH17" s="178"/>
      <c r="BI17" s="178"/>
      <c r="BJ17" s="178"/>
      <c r="BK17" s="178"/>
      <c r="BL17" s="178"/>
      <c r="BM17" s="178"/>
      <c r="BN17" s="178"/>
      <c r="BO17" s="178"/>
      <c r="BP17" s="178"/>
      <c r="BQ17" s="178"/>
      <c r="BR17" s="140"/>
      <c r="BS17" s="178"/>
      <c r="BT17" s="178"/>
      <c r="BU17" s="178"/>
      <c r="BV17" s="178"/>
      <c r="BW17" s="178"/>
      <c r="BX17" s="178"/>
      <c r="BY17" s="178"/>
      <c r="BZ17" s="178"/>
      <c r="CA17" s="178"/>
      <c r="CB17" s="178"/>
      <c r="CC17" s="178"/>
      <c r="CD17" s="140"/>
    </row>
    <row r="18" spans="2:82">
      <c r="B18" s="27" t="s">
        <v>405</v>
      </c>
      <c r="C18" s="58" t="s">
        <v>406</v>
      </c>
      <c r="D18" s="16" t="s">
        <v>16</v>
      </c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78"/>
      <c r="BE18" s="178"/>
      <c r="BF18" s="178"/>
      <c r="BG18" s="178"/>
      <c r="BH18" s="178"/>
      <c r="BI18" s="178"/>
      <c r="BJ18" s="178"/>
      <c r="BK18" s="178"/>
      <c r="BL18" s="178"/>
      <c r="BM18" s="178"/>
      <c r="BN18" s="178"/>
      <c r="BO18" s="178"/>
      <c r="BP18" s="178"/>
      <c r="BQ18" s="178"/>
      <c r="BR18" s="178"/>
      <c r="BS18" s="178"/>
      <c r="BT18" s="178"/>
      <c r="BU18" s="178"/>
      <c r="BV18" s="178"/>
      <c r="BW18" s="178"/>
      <c r="BX18" s="178"/>
      <c r="BY18" s="178"/>
      <c r="BZ18" s="178"/>
      <c r="CA18" s="178"/>
      <c r="CB18" s="178"/>
      <c r="CC18" s="178"/>
      <c r="CD18" s="178"/>
    </row>
    <row r="19" spans="2:82">
      <c r="B19" s="27" t="s">
        <v>407</v>
      </c>
      <c r="C19" s="58" t="s">
        <v>408</v>
      </c>
      <c r="D19" s="16" t="s">
        <v>16</v>
      </c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78"/>
      <c r="BE19" s="178"/>
      <c r="BF19" s="178"/>
      <c r="BG19" s="178"/>
      <c r="BH19" s="178"/>
      <c r="BI19" s="178"/>
      <c r="BJ19" s="178"/>
      <c r="BK19" s="178"/>
      <c r="BL19" s="178"/>
      <c r="BM19" s="178"/>
      <c r="BN19" s="178"/>
      <c r="BO19" s="178"/>
      <c r="BP19" s="178"/>
      <c r="BQ19" s="178"/>
      <c r="BR19" s="178"/>
      <c r="BS19" s="178"/>
      <c r="BT19" s="178"/>
      <c r="BU19" s="178"/>
      <c r="BV19" s="178"/>
      <c r="BW19" s="178"/>
      <c r="BX19" s="178"/>
      <c r="BY19" s="178"/>
      <c r="BZ19" s="178"/>
      <c r="CA19" s="178"/>
      <c r="CB19" s="178"/>
      <c r="CC19" s="178"/>
      <c r="CD19" s="178"/>
    </row>
    <row r="20" spans="2:82">
      <c r="B20" s="27" t="s">
        <v>409</v>
      </c>
      <c r="C20" s="58" t="s">
        <v>410</v>
      </c>
      <c r="D20" s="16" t="s">
        <v>16</v>
      </c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78"/>
      <c r="BE20" s="178"/>
      <c r="BF20" s="178"/>
      <c r="BG20" s="178"/>
      <c r="BH20" s="178"/>
      <c r="BI20" s="178"/>
      <c r="BJ20" s="178"/>
      <c r="BK20" s="178"/>
      <c r="BL20" s="178"/>
      <c r="BM20" s="178"/>
      <c r="BN20" s="178"/>
      <c r="BO20" s="178"/>
      <c r="BP20" s="178"/>
      <c r="BQ20" s="178"/>
      <c r="BR20" s="178"/>
      <c r="BS20" s="178"/>
      <c r="BT20" s="178"/>
      <c r="BU20" s="178"/>
      <c r="BV20" s="178"/>
      <c r="BW20" s="178"/>
      <c r="BX20" s="178"/>
      <c r="BY20" s="178"/>
      <c r="BZ20" s="178"/>
      <c r="CA20" s="178"/>
      <c r="CB20" s="178"/>
      <c r="CC20" s="178"/>
      <c r="CD20" s="178"/>
    </row>
    <row r="21" spans="2:82">
      <c r="B21" s="27" t="s">
        <v>411</v>
      </c>
      <c r="C21" s="58" t="s">
        <v>412</v>
      </c>
      <c r="D21" s="16" t="s">
        <v>16</v>
      </c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78"/>
      <c r="BE21" s="178"/>
      <c r="BF21" s="178"/>
      <c r="BG21" s="178"/>
      <c r="BH21" s="178"/>
      <c r="BI21" s="178"/>
      <c r="BJ21" s="178"/>
      <c r="BK21" s="178"/>
      <c r="BL21" s="178"/>
      <c r="BM21" s="178"/>
      <c r="BN21" s="178"/>
      <c r="BO21" s="178"/>
      <c r="BP21" s="178"/>
      <c r="BQ21" s="178"/>
      <c r="BR21" s="178"/>
      <c r="BS21" s="178"/>
      <c r="BT21" s="178"/>
      <c r="BU21" s="178"/>
      <c r="BV21" s="178"/>
      <c r="BW21" s="178"/>
      <c r="BX21" s="178"/>
      <c r="BY21" s="178"/>
      <c r="BZ21" s="178"/>
      <c r="CA21" s="178"/>
      <c r="CB21" s="178"/>
      <c r="CC21" s="178"/>
      <c r="CD21" s="178"/>
    </row>
    <row r="22" spans="2:82">
      <c r="B22" s="54" t="s">
        <v>62</v>
      </c>
      <c r="C22" s="55" t="s">
        <v>413</v>
      </c>
      <c r="D22" s="53" t="s">
        <v>16</v>
      </c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178"/>
      <c r="BE22" s="178"/>
      <c r="BF22" s="178"/>
      <c r="BG22" s="178"/>
      <c r="BH22" s="178"/>
      <c r="BI22" s="178"/>
      <c r="BJ22" s="178"/>
      <c r="BK22" s="178"/>
      <c r="BL22" s="178"/>
      <c r="BM22" s="178"/>
      <c r="BN22" s="178"/>
      <c r="BO22" s="178"/>
      <c r="BP22" s="178"/>
      <c r="BQ22" s="178"/>
      <c r="BR22" s="140">
        <f>+BR23+BR24+BR25+BR26+BR27+BR28+BR29+BR30</f>
        <v>5573.7169411864306</v>
      </c>
      <c r="BS22" s="140">
        <f t="shared" ref="BS22:CD22" si="3">+BS23+BS24+BS25+BS26+BS27+BS28+BS29+BS30</f>
        <v>2958.5180831800008</v>
      </c>
      <c r="BT22" s="140">
        <f t="shared" si="3"/>
        <v>2349.9046818300003</v>
      </c>
      <c r="BU22" s="140">
        <f t="shared" si="3"/>
        <v>2951.966281189998</v>
      </c>
      <c r="BV22" s="140">
        <f t="shared" si="3"/>
        <v>204.24893029000035</v>
      </c>
      <c r="BW22" s="140">
        <f t="shared" si="3"/>
        <v>2708.1303153199997</v>
      </c>
      <c r="BX22" s="140">
        <f t="shared" si="3"/>
        <v>-335.99670536999997</v>
      </c>
      <c r="BY22" s="140">
        <f t="shared" si="3"/>
        <v>-344.10356335000017</v>
      </c>
      <c r="BZ22" s="140">
        <f t="shared" si="3"/>
        <v>2385.2780957599998</v>
      </c>
      <c r="CA22" s="140">
        <f t="shared" si="3"/>
        <v>2705.8010058199998</v>
      </c>
      <c r="CB22" s="140">
        <f t="shared" si="3"/>
        <v>-2934.3190408300002</v>
      </c>
      <c r="CC22" s="140">
        <f t="shared" si="3"/>
        <v>-1750.7053924500001</v>
      </c>
      <c r="CD22" s="140">
        <f t="shared" si="3"/>
        <v>16472.439632576428</v>
      </c>
    </row>
    <row r="23" spans="2:82">
      <c r="B23" s="27" t="s">
        <v>414</v>
      </c>
      <c r="C23" s="20" t="s">
        <v>415</v>
      </c>
      <c r="D23" s="16" t="s">
        <v>16</v>
      </c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78"/>
      <c r="BE23" s="178"/>
      <c r="BF23" s="178"/>
      <c r="BG23" s="178"/>
      <c r="BH23" s="178"/>
      <c r="BI23" s="178"/>
      <c r="BJ23" s="178"/>
      <c r="BK23" s="178"/>
      <c r="BL23" s="178"/>
      <c r="BM23" s="178"/>
      <c r="BN23" s="178"/>
      <c r="BO23" s="178"/>
      <c r="BP23" s="178"/>
      <c r="BQ23" s="178"/>
      <c r="BR23" s="141">
        <f>+BR32+BR41</f>
        <v>0</v>
      </c>
      <c r="BS23" s="141">
        <f t="shared" ref="BS23:CD23" si="4">+BS32+BS41</f>
        <v>0</v>
      </c>
      <c r="BT23" s="141">
        <f t="shared" si="4"/>
        <v>0</v>
      </c>
      <c r="BU23" s="141">
        <f t="shared" si="4"/>
        <v>0</v>
      </c>
      <c r="BV23" s="141">
        <f t="shared" si="4"/>
        <v>0</v>
      </c>
      <c r="BW23" s="141">
        <f t="shared" si="4"/>
        <v>0</v>
      </c>
      <c r="BX23" s="141">
        <f t="shared" si="4"/>
        <v>0</v>
      </c>
      <c r="BY23" s="141">
        <f t="shared" si="4"/>
        <v>0</v>
      </c>
      <c r="BZ23" s="141">
        <f t="shared" si="4"/>
        <v>0</v>
      </c>
      <c r="CA23" s="141">
        <f t="shared" si="4"/>
        <v>0</v>
      </c>
      <c r="CB23" s="141">
        <f t="shared" si="4"/>
        <v>0</v>
      </c>
      <c r="CC23" s="141">
        <f t="shared" si="4"/>
        <v>0</v>
      </c>
      <c r="CD23" s="141">
        <f t="shared" si="4"/>
        <v>0</v>
      </c>
    </row>
    <row r="24" spans="2:82">
      <c r="B24" s="27" t="s">
        <v>416</v>
      </c>
      <c r="C24" s="20" t="s">
        <v>417</v>
      </c>
      <c r="D24" s="16" t="s">
        <v>16</v>
      </c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78"/>
      <c r="BE24" s="178"/>
      <c r="BF24" s="178"/>
      <c r="BG24" s="178"/>
      <c r="BH24" s="178"/>
      <c r="BI24" s="178"/>
      <c r="BJ24" s="178"/>
      <c r="BK24" s="178"/>
      <c r="BL24" s="178"/>
      <c r="BM24" s="178"/>
      <c r="BN24" s="178"/>
      <c r="BO24" s="178"/>
      <c r="BP24" s="178"/>
      <c r="BQ24" s="178"/>
      <c r="BR24" s="141">
        <f t="shared" ref="BR24:CD30" si="5">+BR33+BR42</f>
        <v>5342.6169411864303</v>
      </c>
      <c r="BS24" s="141">
        <f t="shared" si="5"/>
        <v>2958.5180831800008</v>
      </c>
      <c r="BT24" s="141">
        <f t="shared" si="5"/>
        <v>2296.9046818300003</v>
      </c>
      <c r="BU24" s="141">
        <f t="shared" si="5"/>
        <v>2951.966281189998</v>
      </c>
      <c r="BV24" s="141">
        <f t="shared" si="5"/>
        <v>204.24893029000035</v>
      </c>
      <c r="BW24" s="141">
        <f t="shared" si="5"/>
        <v>2708.1303153199997</v>
      </c>
      <c r="BX24" s="141">
        <f t="shared" si="5"/>
        <v>-568.39670536999995</v>
      </c>
      <c r="BY24" s="141">
        <f t="shared" si="5"/>
        <v>-435.30356335000016</v>
      </c>
      <c r="BZ24" s="141">
        <f t="shared" si="5"/>
        <v>2384.9780957599996</v>
      </c>
      <c r="CA24" s="141">
        <f t="shared" si="5"/>
        <v>2705.8010058199998</v>
      </c>
      <c r="CB24" s="141">
        <f t="shared" si="5"/>
        <v>-2934.3190408300002</v>
      </c>
      <c r="CC24" s="141">
        <f t="shared" si="5"/>
        <v>-1750.7053924500001</v>
      </c>
      <c r="CD24" s="141">
        <f t="shared" si="5"/>
        <v>15864.439632576428</v>
      </c>
    </row>
    <row r="25" spans="2:82">
      <c r="B25" s="27" t="s">
        <v>418</v>
      </c>
      <c r="C25" s="20" t="s">
        <v>419</v>
      </c>
      <c r="D25" s="16" t="s">
        <v>16</v>
      </c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78"/>
      <c r="BE25" s="178"/>
      <c r="BF25" s="178"/>
      <c r="BG25" s="178"/>
      <c r="BH25" s="178"/>
      <c r="BI25" s="178"/>
      <c r="BJ25" s="178"/>
      <c r="BK25" s="178"/>
      <c r="BL25" s="178"/>
      <c r="BM25" s="178"/>
      <c r="BN25" s="178"/>
      <c r="BO25" s="178"/>
      <c r="BP25" s="178"/>
      <c r="BQ25" s="178"/>
      <c r="BR25" s="141">
        <f t="shared" si="5"/>
        <v>0</v>
      </c>
      <c r="BS25" s="141">
        <f t="shared" si="5"/>
        <v>0</v>
      </c>
      <c r="BT25" s="141">
        <f t="shared" si="5"/>
        <v>0</v>
      </c>
      <c r="BU25" s="141">
        <f t="shared" si="5"/>
        <v>0</v>
      </c>
      <c r="BV25" s="141">
        <f t="shared" si="5"/>
        <v>0</v>
      </c>
      <c r="BW25" s="141">
        <f t="shared" si="5"/>
        <v>0</v>
      </c>
      <c r="BX25" s="141">
        <f t="shared" si="5"/>
        <v>0</v>
      </c>
      <c r="BY25" s="141">
        <f t="shared" si="5"/>
        <v>0</v>
      </c>
      <c r="BZ25" s="141">
        <f t="shared" si="5"/>
        <v>0</v>
      </c>
      <c r="CA25" s="141">
        <f t="shared" si="5"/>
        <v>0</v>
      </c>
      <c r="CB25" s="141">
        <f t="shared" si="5"/>
        <v>0</v>
      </c>
      <c r="CC25" s="141">
        <f t="shared" si="5"/>
        <v>0</v>
      </c>
      <c r="CD25" s="141">
        <f t="shared" si="5"/>
        <v>0</v>
      </c>
    </row>
    <row r="26" spans="2:82">
      <c r="B26" s="27" t="s">
        <v>420</v>
      </c>
      <c r="C26" s="20" t="s">
        <v>421</v>
      </c>
      <c r="D26" s="16" t="s">
        <v>16</v>
      </c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78"/>
      <c r="BE26" s="178"/>
      <c r="BF26" s="178"/>
      <c r="BG26" s="178"/>
      <c r="BH26" s="178"/>
      <c r="BI26" s="178"/>
      <c r="BJ26" s="178"/>
      <c r="BK26" s="178"/>
      <c r="BL26" s="178"/>
      <c r="BM26" s="178"/>
      <c r="BN26" s="178"/>
      <c r="BO26" s="178"/>
      <c r="BP26" s="178"/>
      <c r="BQ26" s="178"/>
      <c r="BR26" s="141">
        <f t="shared" si="5"/>
        <v>231.1</v>
      </c>
      <c r="BS26" s="141">
        <f t="shared" si="5"/>
        <v>0</v>
      </c>
      <c r="BT26" s="141">
        <f t="shared" si="5"/>
        <v>53</v>
      </c>
      <c r="BU26" s="141">
        <f t="shared" si="5"/>
        <v>0</v>
      </c>
      <c r="BV26" s="141">
        <f t="shared" si="5"/>
        <v>0</v>
      </c>
      <c r="BW26" s="141">
        <f t="shared" si="5"/>
        <v>0</v>
      </c>
      <c r="BX26" s="141">
        <f t="shared" si="5"/>
        <v>232.4</v>
      </c>
      <c r="BY26" s="141">
        <f t="shared" si="5"/>
        <v>91.2</v>
      </c>
      <c r="BZ26" s="141">
        <f t="shared" si="5"/>
        <v>0.3</v>
      </c>
      <c r="CA26" s="141">
        <f t="shared" si="5"/>
        <v>0</v>
      </c>
      <c r="CB26" s="141">
        <f t="shared" si="5"/>
        <v>0</v>
      </c>
      <c r="CC26" s="141">
        <f t="shared" si="5"/>
        <v>0</v>
      </c>
      <c r="CD26" s="141">
        <f t="shared" si="5"/>
        <v>608</v>
      </c>
    </row>
    <row r="27" spans="2:82">
      <c r="B27" s="27" t="s">
        <v>422</v>
      </c>
      <c r="C27" s="20" t="s">
        <v>423</v>
      </c>
      <c r="D27" s="16" t="s">
        <v>16</v>
      </c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78"/>
      <c r="BE27" s="178"/>
      <c r="BF27" s="178"/>
      <c r="BG27" s="178"/>
      <c r="BH27" s="178"/>
      <c r="BI27" s="178"/>
      <c r="BJ27" s="178"/>
      <c r="BK27" s="178"/>
      <c r="BL27" s="178"/>
      <c r="BM27" s="178"/>
      <c r="BN27" s="178"/>
      <c r="BO27" s="178"/>
      <c r="BP27" s="178"/>
      <c r="BQ27" s="178"/>
      <c r="BR27" s="141">
        <f t="shared" si="5"/>
        <v>0</v>
      </c>
      <c r="BS27" s="141">
        <f t="shared" si="5"/>
        <v>0</v>
      </c>
      <c r="BT27" s="141">
        <f t="shared" si="5"/>
        <v>0</v>
      </c>
      <c r="BU27" s="141">
        <f t="shared" si="5"/>
        <v>0</v>
      </c>
      <c r="BV27" s="141">
        <f t="shared" si="5"/>
        <v>0</v>
      </c>
      <c r="BW27" s="141">
        <f t="shared" si="5"/>
        <v>0</v>
      </c>
      <c r="BX27" s="141">
        <f t="shared" si="5"/>
        <v>0</v>
      </c>
      <c r="BY27" s="141">
        <f t="shared" si="5"/>
        <v>0</v>
      </c>
      <c r="BZ27" s="141">
        <f t="shared" si="5"/>
        <v>0</v>
      </c>
      <c r="CA27" s="141">
        <f t="shared" si="5"/>
        <v>0</v>
      </c>
      <c r="CB27" s="141">
        <f t="shared" si="5"/>
        <v>0</v>
      </c>
      <c r="CC27" s="141">
        <f t="shared" si="5"/>
        <v>0</v>
      </c>
      <c r="CD27" s="141">
        <f t="shared" si="5"/>
        <v>0</v>
      </c>
    </row>
    <row r="28" spans="2:82">
      <c r="B28" s="27" t="s">
        <v>424</v>
      </c>
      <c r="C28" s="20" t="s">
        <v>425</v>
      </c>
      <c r="D28" s="16" t="s">
        <v>16</v>
      </c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BO28" s="178"/>
      <c r="BP28" s="178"/>
      <c r="BQ28" s="178"/>
      <c r="BR28" s="141">
        <f t="shared" si="5"/>
        <v>0</v>
      </c>
      <c r="BS28" s="141">
        <f t="shared" si="5"/>
        <v>0</v>
      </c>
      <c r="BT28" s="141">
        <f t="shared" si="5"/>
        <v>0</v>
      </c>
      <c r="BU28" s="141">
        <f t="shared" si="5"/>
        <v>0</v>
      </c>
      <c r="BV28" s="141">
        <f t="shared" si="5"/>
        <v>0</v>
      </c>
      <c r="BW28" s="141">
        <f t="shared" si="5"/>
        <v>0</v>
      </c>
      <c r="BX28" s="141">
        <f t="shared" si="5"/>
        <v>0</v>
      </c>
      <c r="BY28" s="141">
        <f t="shared" si="5"/>
        <v>0</v>
      </c>
      <c r="BZ28" s="141">
        <f t="shared" si="5"/>
        <v>0</v>
      </c>
      <c r="CA28" s="141">
        <f t="shared" si="5"/>
        <v>0</v>
      </c>
      <c r="CB28" s="141">
        <f t="shared" si="5"/>
        <v>0</v>
      </c>
      <c r="CC28" s="141">
        <f t="shared" si="5"/>
        <v>0</v>
      </c>
      <c r="CD28" s="141">
        <f t="shared" si="5"/>
        <v>0</v>
      </c>
    </row>
    <row r="29" spans="2:82">
      <c r="B29" s="27" t="s">
        <v>426</v>
      </c>
      <c r="C29" s="20" t="s">
        <v>427</v>
      </c>
      <c r="D29" s="16" t="s">
        <v>16</v>
      </c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78"/>
      <c r="BE29" s="178"/>
      <c r="BF29" s="178"/>
      <c r="BG29" s="178"/>
      <c r="BH29" s="178"/>
      <c r="BI29" s="178"/>
      <c r="BJ29" s="178"/>
      <c r="BK29" s="178"/>
      <c r="BL29" s="178"/>
      <c r="BM29" s="178"/>
      <c r="BN29" s="178"/>
      <c r="BO29" s="178"/>
      <c r="BP29" s="178"/>
      <c r="BQ29" s="178"/>
      <c r="BR29" s="141">
        <f t="shared" si="5"/>
        <v>0</v>
      </c>
      <c r="BS29" s="141">
        <f t="shared" si="5"/>
        <v>0</v>
      </c>
      <c r="BT29" s="141">
        <f t="shared" si="5"/>
        <v>0</v>
      </c>
      <c r="BU29" s="141">
        <f t="shared" si="5"/>
        <v>0</v>
      </c>
      <c r="BV29" s="141">
        <f t="shared" si="5"/>
        <v>0</v>
      </c>
      <c r="BW29" s="141">
        <f t="shared" si="5"/>
        <v>0</v>
      </c>
      <c r="BX29" s="141">
        <f t="shared" si="5"/>
        <v>0</v>
      </c>
      <c r="BY29" s="141">
        <f t="shared" si="5"/>
        <v>0</v>
      </c>
      <c r="BZ29" s="141">
        <f t="shared" si="5"/>
        <v>0</v>
      </c>
      <c r="CA29" s="141">
        <f t="shared" si="5"/>
        <v>0</v>
      </c>
      <c r="CB29" s="141">
        <f t="shared" si="5"/>
        <v>0</v>
      </c>
      <c r="CC29" s="141">
        <f t="shared" si="5"/>
        <v>0</v>
      </c>
      <c r="CD29" s="141">
        <f t="shared" si="5"/>
        <v>0</v>
      </c>
    </row>
    <row r="30" spans="2:82">
      <c r="B30" s="27" t="s">
        <v>428</v>
      </c>
      <c r="C30" s="20" t="s">
        <v>429</v>
      </c>
      <c r="D30" s="16" t="s">
        <v>16</v>
      </c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78"/>
      <c r="BE30" s="178"/>
      <c r="BF30" s="178"/>
      <c r="BG30" s="178"/>
      <c r="BH30" s="178"/>
      <c r="BI30" s="178"/>
      <c r="BJ30" s="178"/>
      <c r="BK30" s="178"/>
      <c r="BL30" s="178"/>
      <c r="BM30" s="178"/>
      <c r="BN30" s="178"/>
      <c r="BO30" s="178"/>
      <c r="BP30" s="178"/>
      <c r="BQ30" s="178"/>
      <c r="BR30" s="141">
        <f t="shared" si="5"/>
        <v>0</v>
      </c>
      <c r="BS30" s="141">
        <f t="shared" si="5"/>
        <v>0</v>
      </c>
      <c r="BT30" s="141">
        <f t="shared" si="5"/>
        <v>0</v>
      </c>
      <c r="BU30" s="141">
        <f t="shared" si="5"/>
        <v>0</v>
      </c>
      <c r="BV30" s="141">
        <f t="shared" si="5"/>
        <v>0</v>
      </c>
      <c r="BW30" s="141">
        <f t="shared" si="5"/>
        <v>0</v>
      </c>
      <c r="BX30" s="141">
        <f t="shared" si="5"/>
        <v>0</v>
      </c>
      <c r="BY30" s="141">
        <f t="shared" si="5"/>
        <v>0</v>
      </c>
      <c r="BZ30" s="141">
        <f t="shared" si="5"/>
        <v>0</v>
      </c>
      <c r="CA30" s="141">
        <f t="shared" si="5"/>
        <v>0</v>
      </c>
      <c r="CB30" s="141">
        <f t="shared" si="5"/>
        <v>0</v>
      </c>
      <c r="CC30" s="141">
        <f t="shared" si="5"/>
        <v>0</v>
      </c>
      <c r="CD30" s="141">
        <f t="shared" si="5"/>
        <v>0</v>
      </c>
    </row>
    <row r="31" spans="2:82">
      <c r="B31" s="25" t="s">
        <v>64</v>
      </c>
      <c r="C31" s="57" t="s">
        <v>430</v>
      </c>
      <c r="D31" s="16" t="s">
        <v>16</v>
      </c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78"/>
      <c r="BE31" s="178"/>
      <c r="BF31" s="178"/>
      <c r="BG31" s="178"/>
      <c r="BH31" s="178"/>
      <c r="BI31" s="178"/>
      <c r="BJ31" s="178"/>
      <c r="BK31" s="178"/>
      <c r="BL31" s="178"/>
      <c r="BM31" s="178"/>
      <c r="BN31" s="178"/>
      <c r="BO31" s="178"/>
      <c r="BP31" s="178"/>
      <c r="BQ31" s="178"/>
      <c r="BR31" s="141">
        <f>+BR32+BR33+BR34+BR35+BR36+BR37+BR38+BR39</f>
        <v>5573.7169411864306</v>
      </c>
      <c r="BS31" s="141">
        <f t="shared" ref="BS31:CD31" si="6">+BS32+BS33+BS34+BS35+BS36+BS37+BS38+BS39</f>
        <v>2958.5180831800008</v>
      </c>
      <c r="BT31" s="141">
        <f t="shared" si="6"/>
        <v>2349.9046818300003</v>
      </c>
      <c r="BU31" s="141">
        <f t="shared" si="6"/>
        <v>2951.966281189998</v>
      </c>
      <c r="BV31" s="141">
        <f t="shared" si="6"/>
        <v>204.24893029000035</v>
      </c>
      <c r="BW31" s="141">
        <f t="shared" si="6"/>
        <v>2708.1303153199997</v>
      </c>
      <c r="BX31" s="141">
        <f t="shared" si="6"/>
        <v>-335.99670536999997</v>
      </c>
      <c r="BY31" s="141">
        <f t="shared" si="6"/>
        <v>-344.10356335000017</v>
      </c>
      <c r="BZ31" s="141">
        <f t="shared" si="6"/>
        <v>2385.2780957599998</v>
      </c>
      <c r="CA31" s="141">
        <f t="shared" si="6"/>
        <v>2705.8010058199998</v>
      </c>
      <c r="CB31" s="141">
        <f t="shared" si="6"/>
        <v>-2934.3190408300002</v>
      </c>
      <c r="CC31" s="141">
        <f t="shared" si="6"/>
        <v>-1750.7053924500001</v>
      </c>
      <c r="CD31" s="141">
        <f t="shared" si="6"/>
        <v>16472.439632576428</v>
      </c>
    </row>
    <row r="32" spans="2:82">
      <c r="B32" s="27" t="s">
        <v>431</v>
      </c>
      <c r="C32" s="58" t="s">
        <v>432</v>
      </c>
      <c r="D32" s="16" t="s">
        <v>16</v>
      </c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78"/>
      <c r="BE32" s="178"/>
      <c r="BF32" s="178"/>
      <c r="BG32" s="178"/>
      <c r="BH32" s="178"/>
      <c r="BI32" s="178"/>
      <c r="BJ32" s="178"/>
      <c r="BK32" s="178"/>
      <c r="BL32" s="178"/>
      <c r="BM32" s="178"/>
      <c r="BN32" s="178"/>
      <c r="BO32" s="178"/>
      <c r="BP32" s="178"/>
      <c r="BQ32" s="178"/>
      <c r="BR32" s="141"/>
      <c r="BS32" s="141"/>
      <c r="BT32" s="141"/>
      <c r="BU32" s="141"/>
      <c r="BV32" s="141"/>
      <c r="BW32" s="141"/>
      <c r="BX32" s="141"/>
      <c r="BY32" s="141"/>
      <c r="BZ32" s="141"/>
      <c r="CA32" s="141"/>
      <c r="CB32" s="141"/>
      <c r="CC32" s="141"/>
      <c r="CD32" s="141"/>
    </row>
    <row r="33" spans="2:82">
      <c r="B33" s="27" t="s">
        <v>433</v>
      </c>
      <c r="C33" s="58" t="s">
        <v>434</v>
      </c>
      <c r="D33" s="16" t="s">
        <v>16</v>
      </c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78"/>
      <c r="BE33" s="178"/>
      <c r="BF33" s="178"/>
      <c r="BG33" s="178"/>
      <c r="BH33" s="178"/>
      <c r="BI33" s="178"/>
      <c r="BJ33" s="178"/>
      <c r="BK33" s="178"/>
      <c r="BL33" s="178"/>
      <c r="BM33" s="178"/>
      <c r="BN33" s="178"/>
      <c r="BO33" s="178"/>
      <c r="BP33" s="178"/>
      <c r="BQ33" s="178"/>
      <c r="BR33" s="141">
        <v>5342.6169411864303</v>
      </c>
      <c r="BS33" s="141">
        <v>2958.5180831800008</v>
      </c>
      <c r="BT33" s="141">
        <v>2296.9046818300003</v>
      </c>
      <c r="BU33" s="141">
        <v>2951.966281189998</v>
      </c>
      <c r="BV33" s="141">
        <v>204.24893029000035</v>
      </c>
      <c r="BW33" s="141">
        <v>2708.1303153199997</v>
      </c>
      <c r="BX33" s="141">
        <v>-568.39670536999995</v>
      </c>
      <c r="BY33" s="141">
        <v>-435.30356335000016</v>
      </c>
      <c r="BZ33" s="141">
        <v>2384.9780957599996</v>
      </c>
      <c r="CA33" s="141">
        <v>2705.8010058199998</v>
      </c>
      <c r="CB33" s="141">
        <v>-2934.3190408300002</v>
      </c>
      <c r="CC33" s="141">
        <v>-1750.7053924500001</v>
      </c>
      <c r="CD33" s="141">
        <v>15864.439632576428</v>
      </c>
    </row>
    <row r="34" spans="2:82">
      <c r="B34" s="27" t="s">
        <v>435</v>
      </c>
      <c r="C34" s="58" t="s">
        <v>436</v>
      </c>
      <c r="D34" s="16" t="s">
        <v>16</v>
      </c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78"/>
      <c r="BE34" s="178"/>
      <c r="BF34" s="178"/>
      <c r="BG34" s="178"/>
      <c r="BH34" s="178"/>
      <c r="BI34" s="178"/>
      <c r="BJ34" s="178"/>
      <c r="BK34" s="178"/>
      <c r="BL34" s="178"/>
      <c r="BM34" s="178"/>
      <c r="BN34" s="178"/>
      <c r="BO34" s="178"/>
      <c r="BP34" s="178"/>
      <c r="BQ34" s="178"/>
      <c r="BR34" s="141"/>
      <c r="BS34" s="141"/>
      <c r="BT34" s="141"/>
      <c r="BU34" s="141"/>
      <c r="BV34" s="141"/>
      <c r="BW34" s="141"/>
      <c r="BX34" s="141"/>
      <c r="BY34" s="141"/>
      <c r="BZ34" s="141"/>
      <c r="CA34" s="141"/>
      <c r="CB34" s="141"/>
      <c r="CC34" s="141"/>
      <c r="CD34" s="141"/>
    </row>
    <row r="35" spans="2:82">
      <c r="B35" s="27" t="s">
        <v>437</v>
      </c>
      <c r="C35" s="58" t="s">
        <v>438</v>
      </c>
      <c r="D35" s="16" t="s">
        <v>16</v>
      </c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78"/>
      <c r="BE35" s="178"/>
      <c r="BF35" s="178"/>
      <c r="BG35" s="178"/>
      <c r="BH35" s="178"/>
      <c r="BI35" s="178"/>
      <c r="BJ35" s="178"/>
      <c r="BK35" s="178"/>
      <c r="BL35" s="178"/>
      <c r="BM35" s="178"/>
      <c r="BN35" s="178"/>
      <c r="BO35" s="178"/>
      <c r="BP35" s="178"/>
      <c r="BQ35" s="178"/>
      <c r="BR35" s="141">
        <v>231.1</v>
      </c>
      <c r="BS35" s="141">
        <v>0</v>
      </c>
      <c r="BT35" s="141">
        <v>53</v>
      </c>
      <c r="BU35" s="141">
        <v>0</v>
      </c>
      <c r="BV35" s="141">
        <v>0</v>
      </c>
      <c r="BW35" s="141">
        <v>0</v>
      </c>
      <c r="BX35" s="141">
        <v>232.4</v>
      </c>
      <c r="BY35" s="141">
        <v>91.2</v>
      </c>
      <c r="BZ35" s="141">
        <v>0.3</v>
      </c>
      <c r="CA35" s="141">
        <v>0</v>
      </c>
      <c r="CB35" s="141">
        <v>0</v>
      </c>
      <c r="CC35" s="141">
        <v>0</v>
      </c>
      <c r="CD35" s="141">
        <v>608</v>
      </c>
    </row>
    <row r="36" spans="2:82">
      <c r="B36" s="27" t="s">
        <v>439</v>
      </c>
      <c r="C36" s="58" t="s">
        <v>440</v>
      </c>
      <c r="D36" s="16" t="s">
        <v>16</v>
      </c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78"/>
      <c r="BE36" s="178"/>
      <c r="BF36" s="178"/>
      <c r="BG36" s="178"/>
      <c r="BH36" s="178"/>
      <c r="BI36" s="178"/>
      <c r="BJ36" s="178"/>
      <c r="BK36" s="178"/>
      <c r="BL36" s="178"/>
      <c r="BM36" s="178"/>
      <c r="BN36" s="178"/>
      <c r="BO36" s="178"/>
      <c r="BP36" s="178"/>
      <c r="BQ36" s="178"/>
      <c r="BR36" s="141"/>
      <c r="BS36" s="141"/>
      <c r="BT36" s="141"/>
      <c r="BU36" s="141"/>
      <c r="BV36" s="141"/>
      <c r="BW36" s="141"/>
      <c r="BX36" s="141"/>
      <c r="BY36" s="141"/>
      <c r="BZ36" s="141"/>
      <c r="CA36" s="141"/>
      <c r="CB36" s="141"/>
      <c r="CC36" s="141"/>
      <c r="CD36" s="141"/>
    </row>
    <row r="37" spans="2:82">
      <c r="B37" s="27" t="s">
        <v>441</v>
      </c>
      <c r="C37" s="58" t="s">
        <v>442</v>
      </c>
      <c r="D37" s="16" t="s">
        <v>16</v>
      </c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78"/>
      <c r="BE37" s="178"/>
      <c r="BF37" s="178"/>
      <c r="BG37" s="178"/>
      <c r="BH37" s="178"/>
      <c r="BI37" s="178"/>
      <c r="BJ37" s="178"/>
      <c r="BK37" s="178"/>
      <c r="BL37" s="178"/>
      <c r="BM37" s="178"/>
      <c r="BN37" s="178"/>
      <c r="BO37" s="178"/>
      <c r="BP37" s="178"/>
      <c r="BQ37" s="178"/>
      <c r="BR37" s="141"/>
      <c r="BS37" s="141"/>
      <c r="BT37" s="141"/>
      <c r="BU37" s="141"/>
      <c r="BV37" s="141"/>
      <c r="BW37" s="141"/>
      <c r="BX37" s="141"/>
      <c r="BY37" s="141"/>
      <c r="BZ37" s="141"/>
      <c r="CA37" s="141"/>
      <c r="CB37" s="141"/>
      <c r="CC37" s="141"/>
      <c r="CD37" s="141"/>
    </row>
    <row r="38" spans="2:82">
      <c r="B38" s="27" t="s">
        <v>443</v>
      </c>
      <c r="C38" s="58" t="s">
        <v>444</v>
      </c>
      <c r="D38" s="16" t="s">
        <v>16</v>
      </c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78"/>
      <c r="BE38" s="178"/>
      <c r="BF38" s="178"/>
      <c r="BG38" s="178"/>
      <c r="BH38" s="178"/>
      <c r="BI38" s="178"/>
      <c r="BJ38" s="178"/>
      <c r="BK38" s="178"/>
      <c r="BL38" s="178"/>
      <c r="BM38" s="178"/>
      <c r="BN38" s="178"/>
      <c r="BO38" s="178"/>
      <c r="BP38" s="178"/>
      <c r="BQ38" s="178"/>
      <c r="BR38" s="141"/>
      <c r="BS38" s="141"/>
      <c r="BT38" s="141"/>
      <c r="BU38" s="141"/>
      <c r="BV38" s="141"/>
      <c r="BW38" s="141"/>
      <c r="BX38" s="141"/>
      <c r="BY38" s="141"/>
      <c r="BZ38" s="141"/>
      <c r="CA38" s="141"/>
      <c r="CB38" s="141"/>
      <c r="CC38" s="141"/>
      <c r="CD38" s="141"/>
    </row>
    <row r="39" spans="2:82">
      <c r="B39" s="27" t="s">
        <v>445</v>
      </c>
      <c r="C39" s="58" t="s">
        <v>446</v>
      </c>
      <c r="D39" s="16" t="s">
        <v>16</v>
      </c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78"/>
      <c r="BE39" s="178"/>
      <c r="BF39" s="178"/>
      <c r="BG39" s="178"/>
      <c r="BH39" s="178"/>
      <c r="BI39" s="178"/>
      <c r="BJ39" s="178"/>
      <c r="BK39" s="178"/>
      <c r="BL39" s="178"/>
      <c r="BM39" s="178"/>
      <c r="BN39" s="178"/>
      <c r="BO39" s="178"/>
      <c r="BP39" s="178"/>
      <c r="BQ39" s="178"/>
      <c r="BR39" s="141"/>
      <c r="BS39" s="141"/>
      <c r="BT39" s="141"/>
      <c r="BU39" s="141"/>
      <c r="BV39" s="141"/>
      <c r="BW39" s="141"/>
      <c r="BX39" s="141"/>
      <c r="BY39" s="141"/>
      <c r="BZ39" s="141"/>
      <c r="CA39" s="141"/>
      <c r="CB39" s="141"/>
      <c r="CC39" s="141"/>
      <c r="CD39" s="141"/>
    </row>
    <row r="40" spans="2:82">
      <c r="B40" s="25" t="s">
        <v>66</v>
      </c>
      <c r="C40" s="57" t="s">
        <v>447</v>
      </c>
      <c r="D40" s="16" t="s">
        <v>16</v>
      </c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78"/>
      <c r="BE40" s="178"/>
      <c r="BF40" s="178"/>
      <c r="BG40" s="178"/>
      <c r="BH40" s="178"/>
      <c r="BI40" s="178"/>
      <c r="BJ40" s="178"/>
      <c r="BK40" s="178"/>
      <c r="BL40" s="178"/>
      <c r="BM40" s="178"/>
      <c r="BN40" s="178"/>
      <c r="BO40" s="178"/>
      <c r="BP40" s="178"/>
      <c r="BQ40" s="178"/>
      <c r="BR40" s="141">
        <f>+BR41+BR42+BR43+BR44+BR45+BR46+BR47+BR48</f>
        <v>0</v>
      </c>
      <c r="BS40" s="141">
        <f t="shared" ref="BS40:CD40" si="7">+BS41+BS42+BS43+BS44+BS45+BS46+BS47+BS48</f>
        <v>0</v>
      </c>
      <c r="BT40" s="141">
        <f t="shared" si="7"/>
        <v>0</v>
      </c>
      <c r="BU40" s="141">
        <f t="shared" si="7"/>
        <v>0</v>
      </c>
      <c r="BV40" s="141">
        <f t="shared" si="7"/>
        <v>0</v>
      </c>
      <c r="BW40" s="141">
        <f t="shared" si="7"/>
        <v>0</v>
      </c>
      <c r="BX40" s="141">
        <f t="shared" si="7"/>
        <v>0</v>
      </c>
      <c r="BY40" s="141">
        <f t="shared" si="7"/>
        <v>0</v>
      </c>
      <c r="BZ40" s="141">
        <f t="shared" si="7"/>
        <v>0</v>
      </c>
      <c r="CA40" s="141">
        <f t="shared" si="7"/>
        <v>0</v>
      </c>
      <c r="CB40" s="141">
        <f t="shared" si="7"/>
        <v>0</v>
      </c>
      <c r="CC40" s="141">
        <f t="shared" si="7"/>
        <v>0</v>
      </c>
      <c r="CD40" s="141">
        <f t="shared" si="7"/>
        <v>0</v>
      </c>
    </row>
    <row r="41" spans="2:82">
      <c r="B41" s="27" t="s">
        <v>448</v>
      </c>
      <c r="C41" s="58" t="s">
        <v>432</v>
      </c>
      <c r="D41" s="16" t="s">
        <v>16</v>
      </c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78"/>
      <c r="BE41" s="178"/>
      <c r="BF41" s="178"/>
      <c r="BG41" s="178"/>
      <c r="BH41" s="178"/>
      <c r="BI41" s="178"/>
      <c r="BJ41" s="178"/>
      <c r="BK41" s="178"/>
      <c r="BL41" s="178"/>
      <c r="BM41" s="178"/>
      <c r="BN41" s="178"/>
      <c r="BO41" s="178"/>
      <c r="BP41" s="178"/>
      <c r="BQ41" s="178"/>
      <c r="BR41" s="141"/>
      <c r="BS41" s="141"/>
      <c r="BT41" s="141"/>
      <c r="BU41" s="141"/>
      <c r="BV41" s="141"/>
      <c r="BW41" s="141"/>
      <c r="BX41" s="141"/>
      <c r="BY41" s="141"/>
      <c r="BZ41" s="141"/>
      <c r="CA41" s="141"/>
      <c r="CB41" s="141"/>
      <c r="CC41" s="141"/>
      <c r="CD41" s="141"/>
    </row>
    <row r="42" spans="2:82">
      <c r="B42" s="27" t="s">
        <v>449</v>
      </c>
      <c r="C42" s="58" t="s">
        <v>434</v>
      </c>
      <c r="D42" s="16" t="s">
        <v>16</v>
      </c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78"/>
      <c r="BE42" s="178"/>
      <c r="BF42" s="178"/>
      <c r="BG42" s="178"/>
      <c r="BH42" s="178"/>
      <c r="BI42" s="178"/>
      <c r="BJ42" s="178"/>
      <c r="BK42" s="178"/>
      <c r="BL42" s="178"/>
      <c r="BM42" s="178"/>
      <c r="BN42" s="178"/>
      <c r="BO42" s="178"/>
      <c r="BP42" s="178"/>
      <c r="BQ42" s="178"/>
      <c r="BR42" s="141"/>
      <c r="BS42" s="141"/>
      <c r="BT42" s="141"/>
      <c r="BU42" s="141"/>
      <c r="BV42" s="141"/>
      <c r="BW42" s="141"/>
      <c r="BX42" s="141"/>
      <c r="BY42" s="141"/>
      <c r="BZ42" s="141"/>
      <c r="CA42" s="141"/>
      <c r="CB42" s="141"/>
      <c r="CC42" s="141"/>
      <c r="CD42" s="141"/>
    </row>
    <row r="43" spans="2:82">
      <c r="B43" s="27" t="s">
        <v>450</v>
      </c>
      <c r="C43" s="58" t="s">
        <v>451</v>
      </c>
      <c r="D43" s="16" t="s">
        <v>16</v>
      </c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78"/>
      <c r="BE43" s="178"/>
      <c r="BF43" s="178"/>
      <c r="BG43" s="178"/>
      <c r="BH43" s="178"/>
      <c r="BI43" s="178"/>
      <c r="BJ43" s="178"/>
      <c r="BK43" s="178"/>
      <c r="BL43" s="178"/>
      <c r="BM43" s="178"/>
      <c r="BN43" s="178"/>
      <c r="BO43" s="178"/>
      <c r="BP43" s="178"/>
      <c r="BQ43" s="178"/>
      <c r="BR43" s="141"/>
      <c r="BS43" s="141"/>
      <c r="BT43" s="141"/>
      <c r="BU43" s="141"/>
      <c r="BV43" s="141"/>
      <c r="BW43" s="141"/>
      <c r="BX43" s="141"/>
      <c r="BY43" s="141"/>
      <c r="BZ43" s="141"/>
      <c r="CA43" s="141"/>
      <c r="CB43" s="141"/>
      <c r="CC43" s="141"/>
      <c r="CD43" s="141"/>
    </row>
    <row r="44" spans="2:82">
      <c r="B44" s="27" t="s">
        <v>452</v>
      </c>
      <c r="C44" s="58" t="s">
        <v>453</v>
      </c>
      <c r="D44" s="16" t="s">
        <v>16</v>
      </c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106"/>
      <c r="BB44" s="106"/>
      <c r="BC44" s="106"/>
      <c r="BD44" s="178"/>
      <c r="BE44" s="178"/>
      <c r="BF44" s="178"/>
      <c r="BG44" s="178"/>
      <c r="BH44" s="178"/>
      <c r="BI44" s="178"/>
      <c r="BJ44" s="178"/>
      <c r="BK44" s="178"/>
      <c r="BL44" s="178"/>
      <c r="BM44" s="178"/>
      <c r="BN44" s="178"/>
      <c r="BO44" s="178"/>
      <c r="BP44" s="178"/>
      <c r="BQ44" s="178"/>
      <c r="BR44" s="141"/>
      <c r="BS44" s="141"/>
      <c r="BT44" s="141"/>
      <c r="BU44" s="141"/>
      <c r="BV44" s="141"/>
      <c r="BW44" s="141"/>
      <c r="BX44" s="141"/>
      <c r="BY44" s="141"/>
      <c r="BZ44" s="141"/>
      <c r="CA44" s="141"/>
      <c r="CB44" s="141"/>
      <c r="CC44" s="141"/>
      <c r="CD44" s="141"/>
    </row>
    <row r="45" spans="2:82">
      <c r="B45" s="27" t="s">
        <v>454</v>
      </c>
      <c r="C45" s="58" t="s">
        <v>440</v>
      </c>
      <c r="D45" s="16" t="s">
        <v>16</v>
      </c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6"/>
      <c r="AV45" s="106"/>
      <c r="AW45" s="106"/>
      <c r="AX45" s="106"/>
      <c r="AY45" s="106"/>
      <c r="AZ45" s="106"/>
      <c r="BA45" s="106"/>
      <c r="BB45" s="106"/>
      <c r="BC45" s="106"/>
      <c r="BD45" s="178"/>
      <c r="BE45" s="178"/>
      <c r="BF45" s="178"/>
      <c r="BG45" s="178"/>
      <c r="BH45" s="178"/>
      <c r="BI45" s="178"/>
      <c r="BJ45" s="178"/>
      <c r="BK45" s="178"/>
      <c r="BL45" s="178"/>
      <c r="BM45" s="178"/>
      <c r="BN45" s="178"/>
      <c r="BO45" s="178"/>
      <c r="BP45" s="178"/>
      <c r="BQ45" s="178"/>
      <c r="BR45" s="141"/>
      <c r="BS45" s="141"/>
      <c r="BT45" s="141"/>
      <c r="BU45" s="141"/>
      <c r="BV45" s="141"/>
      <c r="BW45" s="141"/>
      <c r="BX45" s="141"/>
      <c r="BY45" s="141"/>
      <c r="BZ45" s="141"/>
      <c r="CA45" s="141"/>
      <c r="CB45" s="141"/>
      <c r="CC45" s="141"/>
      <c r="CD45" s="141"/>
    </row>
    <row r="46" spans="2:82">
      <c r="B46" s="27" t="s">
        <v>455</v>
      </c>
      <c r="C46" s="58" t="s">
        <v>456</v>
      </c>
      <c r="D46" s="16" t="s">
        <v>16</v>
      </c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106"/>
      <c r="BB46" s="106"/>
      <c r="BC46" s="106"/>
      <c r="BD46" s="178"/>
      <c r="BE46" s="178"/>
      <c r="BF46" s="178"/>
      <c r="BG46" s="178"/>
      <c r="BH46" s="178"/>
      <c r="BI46" s="178"/>
      <c r="BJ46" s="178"/>
      <c r="BK46" s="178"/>
      <c r="BL46" s="178"/>
      <c r="BM46" s="178"/>
      <c r="BN46" s="178"/>
      <c r="BO46" s="178"/>
      <c r="BP46" s="178"/>
      <c r="BQ46" s="178"/>
      <c r="BR46" s="141"/>
      <c r="BS46" s="141"/>
      <c r="BT46" s="141"/>
      <c r="BU46" s="141"/>
      <c r="BV46" s="141"/>
      <c r="BW46" s="141"/>
      <c r="BX46" s="141"/>
      <c r="BY46" s="141"/>
      <c r="BZ46" s="141"/>
      <c r="CA46" s="141"/>
      <c r="CB46" s="141"/>
      <c r="CC46" s="141"/>
      <c r="CD46" s="141"/>
    </row>
    <row r="47" spans="2:82">
      <c r="B47" s="27" t="s">
        <v>457</v>
      </c>
      <c r="C47" s="58" t="s">
        <v>458</v>
      </c>
      <c r="D47" s="16" t="s">
        <v>16</v>
      </c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78"/>
      <c r="BE47" s="178"/>
      <c r="BF47" s="178"/>
      <c r="BG47" s="178"/>
      <c r="BH47" s="178"/>
      <c r="BI47" s="178"/>
      <c r="BJ47" s="178"/>
      <c r="BK47" s="178"/>
      <c r="BL47" s="178"/>
      <c r="BM47" s="178"/>
      <c r="BN47" s="178"/>
      <c r="BO47" s="178"/>
      <c r="BP47" s="178"/>
      <c r="BQ47" s="178"/>
      <c r="BR47" s="141"/>
      <c r="BS47" s="141"/>
      <c r="BT47" s="141"/>
      <c r="BU47" s="141"/>
      <c r="BV47" s="141"/>
      <c r="BW47" s="141"/>
      <c r="BX47" s="141"/>
      <c r="BY47" s="141"/>
      <c r="BZ47" s="141"/>
      <c r="CA47" s="141"/>
      <c r="CB47" s="141"/>
      <c r="CC47" s="141"/>
      <c r="CD47" s="141"/>
    </row>
    <row r="48" spans="2:82">
      <c r="B48" s="27" t="s">
        <v>459</v>
      </c>
      <c r="C48" s="58" t="s">
        <v>460</v>
      </c>
      <c r="D48" s="16" t="s">
        <v>16</v>
      </c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78"/>
      <c r="BE48" s="178"/>
      <c r="BF48" s="178"/>
      <c r="BG48" s="178"/>
      <c r="BH48" s="178"/>
      <c r="BI48" s="178"/>
      <c r="BJ48" s="178"/>
      <c r="BK48" s="178"/>
      <c r="BL48" s="178"/>
      <c r="BM48" s="178"/>
      <c r="BN48" s="178"/>
      <c r="BO48" s="178"/>
      <c r="BP48" s="178"/>
      <c r="BQ48" s="178"/>
      <c r="BR48" s="141"/>
      <c r="BS48" s="141"/>
      <c r="BT48" s="141"/>
      <c r="BU48" s="141"/>
      <c r="BV48" s="141"/>
      <c r="BW48" s="141"/>
      <c r="BX48" s="141"/>
      <c r="BY48" s="141"/>
      <c r="BZ48" s="141"/>
      <c r="CA48" s="141"/>
      <c r="CB48" s="141"/>
      <c r="CC48" s="141"/>
      <c r="CD48" s="141"/>
    </row>
    <row r="49" spans="2:82">
      <c r="B49" s="54" t="s">
        <v>68</v>
      </c>
      <c r="C49" s="55" t="s">
        <v>461</v>
      </c>
      <c r="D49" s="53" t="s">
        <v>16</v>
      </c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5"/>
      <c r="AS49" s="105"/>
      <c r="AT49" s="105"/>
      <c r="AU49" s="105"/>
      <c r="AV49" s="105"/>
      <c r="AW49" s="105"/>
      <c r="AX49" s="105"/>
      <c r="AY49" s="105"/>
      <c r="AZ49" s="105"/>
      <c r="BA49" s="105"/>
      <c r="BB49" s="105"/>
      <c r="BC49" s="105"/>
      <c r="BD49" s="178"/>
      <c r="BE49" s="178"/>
      <c r="BF49" s="178"/>
      <c r="BG49" s="178"/>
      <c r="BH49" s="178"/>
      <c r="BI49" s="178"/>
      <c r="BJ49" s="178"/>
      <c r="BK49" s="178"/>
      <c r="BL49" s="178"/>
      <c r="BM49" s="178"/>
      <c r="BN49" s="178"/>
      <c r="BO49" s="178"/>
      <c r="BP49" s="178"/>
      <c r="BQ49" s="178"/>
      <c r="BR49" s="140">
        <f>+BR50+BR51+BR52+BR53+BR54+BR55+BR61+BR62</f>
        <v>4870.0429411864307</v>
      </c>
      <c r="BS49" s="140">
        <f t="shared" ref="BS49:CD49" si="8">+BS50+BS51+BS52+BS53+BS54+BS55+BS61+BS62</f>
        <v>-825.60191681999936</v>
      </c>
      <c r="BT49" s="140">
        <f t="shared" si="8"/>
        <v>597.40968183000018</v>
      </c>
      <c r="BU49" s="140">
        <f t="shared" si="8"/>
        <v>1621.1162811899983</v>
      </c>
      <c r="BV49" s="140">
        <f t="shared" si="8"/>
        <v>-1027.7600697099997</v>
      </c>
      <c r="BW49" s="140">
        <f t="shared" si="8"/>
        <v>1118.6939153199992</v>
      </c>
      <c r="BX49" s="140">
        <f t="shared" si="8"/>
        <v>-1502.68970537</v>
      </c>
      <c r="BY49" s="140">
        <f t="shared" si="8"/>
        <v>-3211.7745633499999</v>
      </c>
      <c r="BZ49" s="140">
        <f t="shared" si="8"/>
        <v>-2466.6749042400043</v>
      </c>
      <c r="CA49" s="140">
        <f t="shared" si="8"/>
        <v>426.85300581999968</v>
      </c>
      <c r="CB49" s="140">
        <f t="shared" si="8"/>
        <v>-2788.2780408300005</v>
      </c>
      <c r="CC49" s="140">
        <f t="shared" si="8"/>
        <v>2407.7141075499999</v>
      </c>
      <c r="CD49" s="140">
        <f t="shared" si="8"/>
        <v>-780.94926742357893</v>
      </c>
    </row>
    <row r="50" spans="2:82">
      <c r="B50" s="27" t="s">
        <v>462</v>
      </c>
      <c r="C50" s="20" t="s">
        <v>463</v>
      </c>
      <c r="D50" s="16" t="s">
        <v>16</v>
      </c>
      <c r="E50" s="179"/>
      <c r="F50" s="179"/>
      <c r="G50" s="179"/>
      <c r="H50" s="179"/>
      <c r="I50" s="179"/>
      <c r="J50" s="179"/>
      <c r="K50" s="179"/>
      <c r="L50" s="179"/>
      <c r="M50" s="179"/>
      <c r="N50" s="179"/>
      <c r="O50" s="179"/>
      <c r="P50" s="179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41">
        <f>+BR72</f>
        <v>0</v>
      </c>
      <c r="BS50" s="141">
        <f t="shared" ref="BS50:CD50" si="9">+BS72</f>
        <v>0</v>
      </c>
      <c r="BT50" s="141">
        <f t="shared" si="9"/>
        <v>0</v>
      </c>
      <c r="BU50" s="141">
        <f t="shared" si="9"/>
        <v>0</v>
      </c>
      <c r="BV50" s="141">
        <f t="shared" si="9"/>
        <v>0</v>
      </c>
      <c r="BW50" s="141">
        <f t="shared" si="9"/>
        <v>0</v>
      </c>
      <c r="BX50" s="141">
        <f t="shared" si="9"/>
        <v>0</v>
      </c>
      <c r="BY50" s="141">
        <f t="shared" si="9"/>
        <v>0</v>
      </c>
      <c r="BZ50" s="141">
        <f t="shared" si="9"/>
        <v>0</v>
      </c>
      <c r="CA50" s="141">
        <f t="shared" si="9"/>
        <v>0</v>
      </c>
      <c r="CB50" s="141">
        <f t="shared" si="9"/>
        <v>0</v>
      </c>
      <c r="CC50" s="141">
        <f t="shared" si="9"/>
        <v>0</v>
      </c>
      <c r="CD50" s="141">
        <f t="shared" si="9"/>
        <v>0</v>
      </c>
    </row>
    <row r="51" spans="2:82">
      <c r="B51" s="27" t="s">
        <v>464</v>
      </c>
      <c r="C51" s="20" t="s">
        <v>465</v>
      </c>
      <c r="D51" s="16" t="s">
        <v>16</v>
      </c>
      <c r="E51" s="179"/>
      <c r="F51" s="179"/>
      <c r="G51" s="179"/>
      <c r="H51" s="179"/>
      <c r="I51" s="179"/>
      <c r="J51" s="179"/>
      <c r="K51" s="179"/>
      <c r="L51" s="179"/>
      <c r="M51" s="179"/>
      <c r="N51" s="179"/>
      <c r="O51" s="179"/>
      <c r="P51" s="179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78"/>
      <c r="BE51" s="178"/>
      <c r="BF51" s="178"/>
      <c r="BG51" s="178"/>
      <c r="BH51" s="178"/>
      <c r="BI51" s="178"/>
      <c r="BJ51" s="178"/>
      <c r="BK51" s="178"/>
      <c r="BL51" s="178"/>
      <c r="BM51" s="178"/>
      <c r="BN51" s="178"/>
      <c r="BO51" s="178"/>
      <c r="BP51" s="178"/>
      <c r="BQ51" s="178"/>
      <c r="BR51" s="141">
        <f>+BR64+BR73</f>
        <v>0</v>
      </c>
      <c r="BS51" s="141">
        <f t="shared" ref="BS51:CD51" si="10">+BS64+BS73</f>
        <v>0</v>
      </c>
      <c r="BT51" s="141">
        <f t="shared" si="10"/>
        <v>0</v>
      </c>
      <c r="BU51" s="141">
        <f t="shared" si="10"/>
        <v>0</v>
      </c>
      <c r="BV51" s="141">
        <f t="shared" si="10"/>
        <v>0</v>
      </c>
      <c r="BW51" s="141">
        <f t="shared" si="10"/>
        <v>0</v>
      </c>
      <c r="BX51" s="141">
        <f t="shared" si="10"/>
        <v>0</v>
      </c>
      <c r="BY51" s="141">
        <f t="shared" si="10"/>
        <v>0</v>
      </c>
      <c r="BZ51" s="141">
        <f t="shared" si="10"/>
        <v>0</v>
      </c>
      <c r="CA51" s="141">
        <f t="shared" si="10"/>
        <v>0</v>
      </c>
      <c r="CB51" s="141">
        <f t="shared" si="10"/>
        <v>0</v>
      </c>
      <c r="CC51" s="141">
        <f t="shared" si="10"/>
        <v>0</v>
      </c>
      <c r="CD51" s="141">
        <f t="shared" si="10"/>
        <v>0</v>
      </c>
    </row>
    <row r="52" spans="2:82">
      <c r="B52" s="27" t="s">
        <v>466</v>
      </c>
      <c r="C52" s="20" t="s">
        <v>467</v>
      </c>
      <c r="D52" s="16" t="s">
        <v>16</v>
      </c>
      <c r="E52" s="179"/>
      <c r="F52" s="179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78"/>
      <c r="BE52" s="178"/>
      <c r="BF52" s="178"/>
      <c r="BG52" s="178"/>
      <c r="BH52" s="178"/>
      <c r="BI52" s="178"/>
      <c r="BJ52" s="178"/>
      <c r="BK52" s="178"/>
      <c r="BL52" s="178"/>
      <c r="BM52" s="178"/>
      <c r="BN52" s="178"/>
      <c r="BO52" s="178"/>
      <c r="BP52" s="178"/>
      <c r="BQ52" s="178"/>
      <c r="BR52" s="141">
        <f t="shared" ref="BR52:CD55" si="11">+BR65+BR74</f>
        <v>1404.82030007</v>
      </c>
      <c r="BS52" s="141">
        <f t="shared" si="11"/>
        <v>-14.8</v>
      </c>
      <c r="BT52" s="141">
        <f t="shared" si="11"/>
        <v>12.5</v>
      </c>
      <c r="BU52" s="141">
        <f t="shared" si="11"/>
        <v>-327.10000000000002</v>
      </c>
      <c r="BV52" s="141">
        <f t="shared" si="11"/>
        <v>-1638.65876076</v>
      </c>
      <c r="BW52" s="141">
        <f t="shared" si="11"/>
        <v>52.673572988084025</v>
      </c>
      <c r="BX52" s="141">
        <f t="shared" si="11"/>
        <v>-3542.38</v>
      </c>
      <c r="BY52" s="141">
        <f t="shared" si="11"/>
        <v>-597.77507310999999</v>
      </c>
      <c r="BZ52" s="141">
        <f t="shared" si="11"/>
        <v>-888.6442443200001</v>
      </c>
      <c r="CA52" s="141">
        <f t="shared" si="11"/>
        <v>-3.3</v>
      </c>
      <c r="CB52" s="141">
        <f t="shared" si="11"/>
        <v>-155.30000000000001</v>
      </c>
      <c r="CC52" s="141">
        <f t="shared" si="11"/>
        <v>-258.47317958000002</v>
      </c>
      <c r="CD52" s="141">
        <f t="shared" si="11"/>
        <v>-5956.4373847119168</v>
      </c>
    </row>
    <row r="53" spans="2:82">
      <c r="B53" s="27" t="s">
        <v>468</v>
      </c>
      <c r="C53" s="20" t="s">
        <v>469</v>
      </c>
      <c r="D53" s="16" t="s">
        <v>16</v>
      </c>
      <c r="E53" s="179"/>
      <c r="F53" s="179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78"/>
      <c r="BE53" s="178"/>
      <c r="BF53" s="178"/>
      <c r="BG53" s="178"/>
      <c r="BH53" s="178"/>
      <c r="BI53" s="178"/>
      <c r="BJ53" s="178"/>
      <c r="BK53" s="178"/>
      <c r="BL53" s="178"/>
      <c r="BM53" s="178"/>
      <c r="BN53" s="178"/>
      <c r="BO53" s="178"/>
      <c r="BP53" s="178"/>
      <c r="BQ53" s="178"/>
      <c r="BR53" s="141">
        <f t="shared" si="11"/>
        <v>811.2</v>
      </c>
      <c r="BS53" s="141">
        <f t="shared" si="11"/>
        <v>389.5</v>
      </c>
      <c r="BT53" s="141">
        <f t="shared" si="11"/>
        <v>-70.400000000000006</v>
      </c>
      <c r="BU53" s="141">
        <f t="shared" si="11"/>
        <v>1659.9</v>
      </c>
      <c r="BV53" s="141">
        <f t="shared" si="11"/>
        <v>824.8</v>
      </c>
      <c r="BW53" s="141">
        <f t="shared" si="11"/>
        <v>353.1</v>
      </c>
      <c r="BX53" s="141">
        <f t="shared" si="11"/>
        <v>233.3</v>
      </c>
      <c r="BY53" s="141">
        <f t="shared" si="11"/>
        <v>2734.9</v>
      </c>
      <c r="BZ53" s="141">
        <f t="shared" si="11"/>
        <v>1128.8</v>
      </c>
      <c r="CA53" s="141">
        <f t="shared" si="11"/>
        <v>1932.5</v>
      </c>
      <c r="CB53" s="141">
        <f t="shared" si="11"/>
        <v>791.5</v>
      </c>
      <c r="CC53" s="141">
        <f t="shared" si="11"/>
        <v>-1253.2</v>
      </c>
      <c r="CD53" s="141">
        <f t="shared" si="11"/>
        <v>9535.9</v>
      </c>
    </row>
    <row r="54" spans="2:82">
      <c r="B54" s="27" t="s">
        <v>470</v>
      </c>
      <c r="C54" s="20" t="s">
        <v>471</v>
      </c>
      <c r="D54" s="16" t="s">
        <v>16</v>
      </c>
      <c r="E54" s="179"/>
      <c r="F54" s="179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  <c r="AS54" s="106"/>
      <c r="AT54" s="106"/>
      <c r="AU54" s="106"/>
      <c r="AV54" s="106"/>
      <c r="AW54" s="106"/>
      <c r="AX54" s="106"/>
      <c r="AY54" s="106"/>
      <c r="AZ54" s="106"/>
      <c r="BA54" s="106"/>
      <c r="BB54" s="106"/>
      <c r="BC54" s="106"/>
      <c r="BD54" s="178"/>
      <c r="BE54" s="178"/>
      <c r="BF54" s="178"/>
      <c r="BG54" s="178"/>
      <c r="BH54" s="178"/>
      <c r="BI54" s="178"/>
      <c r="BJ54" s="178"/>
      <c r="BK54" s="178"/>
      <c r="BL54" s="178"/>
      <c r="BM54" s="178"/>
      <c r="BN54" s="178"/>
      <c r="BO54" s="178"/>
      <c r="BP54" s="178"/>
      <c r="BQ54" s="178"/>
      <c r="BR54" s="141">
        <f t="shared" si="11"/>
        <v>0</v>
      </c>
      <c r="BS54" s="141">
        <f t="shared" si="11"/>
        <v>0</v>
      </c>
      <c r="BT54" s="141">
        <f t="shared" si="11"/>
        <v>0</v>
      </c>
      <c r="BU54" s="141">
        <f t="shared" si="11"/>
        <v>0</v>
      </c>
      <c r="BV54" s="141">
        <f t="shared" si="11"/>
        <v>0</v>
      </c>
      <c r="BW54" s="141">
        <f t="shared" si="11"/>
        <v>0</v>
      </c>
      <c r="BX54" s="141">
        <f t="shared" si="11"/>
        <v>0</v>
      </c>
      <c r="BY54" s="141">
        <f t="shared" si="11"/>
        <v>0</v>
      </c>
      <c r="BZ54" s="141">
        <f t="shared" si="11"/>
        <v>0</v>
      </c>
      <c r="CA54" s="141">
        <f t="shared" si="11"/>
        <v>0</v>
      </c>
      <c r="CB54" s="141">
        <f t="shared" si="11"/>
        <v>0</v>
      </c>
      <c r="CC54" s="141">
        <f t="shared" si="11"/>
        <v>0</v>
      </c>
      <c r="CD54" s="141">
        <f t="shared" si="11"/>
        <v>0</v>
      </c>
    </row>
    <row r="55" spans="2:82">
      <c r="B55" s="27" t="s">
        <v>472</v>
      </c>
      <c r="C55" s="20" t="s">
        <v>473</v>
      </c>
      <c r="D55" s="16" t="s">
        <v>16</v>
      </c>
      <c r="E55" s="179"/>
      <c r="F55" s="179"/>
      <c r="G55" s="179"/>
      <c r="H55" s="179"/>
      <c r="I55" s="179"/>
      <c r="J55" s="179"/>
      <c r="K55" s="179"/>
      <c r="L55" s="179"/>
      <c r="M55" s="179"/>
      <c r="N55" s="179"/>
      <c r="O55" s="179"/>
      <c r="P55" s="179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  <c r="BC55" s="106"/>
      <c r="BD55" s="178"/>
      <c r="BE55" s="178"/>
      <c r="BF55" s="178"/>
      <c r="BG55" s="178"/>
      <c r="BH55" s="178"/>
      <c r="BI55" s="178"/>
      <c r="BJ55" s="178"/>
      <c r="BK55" s="178"/>
      <c r="BL55" s="178"/>
      <c r="BM55" s="178"/>
      <c r="BN55" s="178"/>
      <c r="BO55" s="178"/>
      <c r="BP55" s="178"/>
      <c r="BQ55" s="178"/>
      <c r="BR55" s="141">
        <f t="shared" si="11"/>
        <v>0</v>
      </c>
      <c r="BS55" s="141">
        <f t="shared" si="11"/>
        <v>0</v>
      </c>
      <c r="BT55" s="141">
        <f t="shared" si="11"/>
        <v>0</v>
      </c>
      <c r="BU55" s="141">
        <f t="shared" si="11"/>
        <v>0</v>
      </c>
      <c r="BV55" s="141">
        <f t="shared" si="11"/>
        <v>0</v>
      </c>
      <c r="BW55" s="141">
        <f t="shared" si="11"/>
        <v>0</v>
      </c>
      <c r="BX55" s="141">
        <f t="shared" si="11"/>
        <v>0</v>
      </c>
      <c r="BY55" s="141">
        <f t="shared" si="11"/>
        <v>0</v>
      </c>
      <c r="BZ55" s="141">
        <f t="shared" si="11"/>
        <v>0</v>
      </c>
      <c r="CA55" s="141">
        <f t="shared" si="11"/>
        <v>0</v>
      </c>
      <c r="CB55" s="141">
        <f t="shared" si="11"/>
        <v>0</v>
      </c>
      <c r="CC55" s="141">
        <f t="shared" si="11"/>
        <v>0</v>
      </c>
      <c r="CD55" s="141">
        <f t="shared" si="11"/>
        <v>0</v>
      </c>
    </row>
    <row r="56" spans="2:82">
      <c r="B56" s="27" t="s">
        <v>474</v>
      </c>
      <c r="C56" s="58" t="s">
        <v>475</v>
      </c>
      <c r="D56" s="16" t="s">
        <v>16</v>
      </c>
      <c r="E56" s="179"/>
      <c r="F56" s="179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06"/>
      <c r="BD56" s="178"/>
      <c r="BE56" s="178"/>
      <c r="BF56" s="178"/>
      <c r="BG56" s="178"/>
      <c r="BH56" s="178"/>
      <c r="BI56" s="178"/>
      <c r="BJ56" s="178"/>
      <c r="BK56" s="178"/>
      <c r="BL56" s="178"/>
      <c r="BM56" s="178"/>
      <c r="BN56" s="178"/>
      <c r="BO56" s="178"/>
      <c r="BP56" s="178"/>
      <c r="BQ56" s="178"/>
      <c r="BR56" s="141"/>
      <c r="BS56" s="141"/>
      <c r="BT56" s="141"/>
      <c r="BU56" s="141"/>
      <c r="BV56" s="141"/>
      <c r="BW56" s="141"/>
      <c r="BX56" s="141"/>
      <c r="BY56" s="141"/>
      <c r="BZ56" s="141"/>
      <c r="CA56" s="141"/>
      <c r="CB56" s="141"/>
      <c r="CC56" s="141"/>
      <c r="CD56" s="141"/>
    </row>
    <row r="57" spans="2:82">
      <c r="B57" s="27" t="s">
        <v>476</v>
      </c>
      <c r="C57" s="58" t="s">
        <v>477</v>
      </c>
      <c r="D57" s="16" t="s">
        <v>16</v>
      </c>
      <c r="E57" s="179"/>
      <c r="F57" s="179"/>
      <c r="G57" s="179"/>
      <c r="H57" s="179"/>
      <c r="I57" s="179"/>
      <c r="J57" s="179"/>
      <c r="K57" s="179"/>
      <c r="L57" s="179"/>
      <c r="M57" s="179"/>
      <c r="N57" s="179"/>
      <c r="O57" s="179"/>
      <c r="P57" s="179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  <c r="AS57" s="106"/>
      <c r="AT57" s="106"/>
      <c r="AU57" s="106"/>
      <c r="AV57" s="106"/>
      <c r="AW57" s="106"/>
      <c r="AX57" s="106"/>
      <c r="AY57" s="106"/>
      <c r="AZ57" s="106"/>
      <c r="BA57" s="106"/>
      <c r="BB57" s="106"/>
      <c r="BC57" s="106"/>
      <c r="BD57" s="178"/>
      <c r="BE57" s="178"/>
      <c r="BF57" s="178"/>
      <c r="BG57" s="178"/>
      <c r="BH57" s="178"/>
      <c r="BI57" s="178"/>
      <c r="BJ57" s="178"/>
      <c r="BK57" s="178"/>
      <c r="BL57" s="178"/>
      <c r="BM57" s="178"/>
      <c r="BN57" s="178"/>
      <c r="BO57" s="178"/>
      <c r="BP57" s="178"/>
      <c r="BQ57" s="178"/>
      <c r="BR57" s="141"/>
      <c r="BS57" s="141"/>
      <c r="BT57" s="141"/>
      <c r="BU57" s="141"/>
      <c r="BV57" s="141"/>
      <c r="BW57" s="141"/>
      <c r="BX57" s="141"/>
      <c r="BY57" s="141"/>
      <c r="BZ57" s="141"/>
      <c r="CA57" s="141"/>
      <c r="CB57" s="141"/>
      <c r="CC57" s="141"/>
      <c r="CD57" s="141"/>
    </row>
    <row r="58" spans="2:82">
      <c r="B58" s="27" t="s">
        <v>478</v>
      </c>
      <c r="C58" s="58" t="s">
        <v>479</v>
      </c>
      <c r="D58" s="16" t="s">
        <v>16</v>
      </c>
      <c r="E58" s="179"/>
      <c r="F58" s="179"/>
      <c r="G58" s="179"/>
      <c r="H58" s="179"/>
      <c r="I58" s="179"/>
      <c r="J58" s="179"/>
      <c r="K58" s="179"/>
      <c r="L58" s="179"/>
      <c r="M58" s="179"/>
      <c r="N58" s="179"/>
      <c r="O58" s="179"/>
      <c r="P58" s="179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  <c r="AS58" s="106"/>
      <c r="AT58" s="106"/>
      <c r="AU58" s="106"/>
      <c r="AV58" s="106"/>
      <c r="AW58" s="106"/>
      <c r="AX58" s="106"/>
      <c r="AY58" s="106"/>
      <c r="AZ58" s="106"/>
      <c r="BA58" s="106"/>
      <c r="BB58" s="106"/>
      <c r="BC58" s="106"/>
      <c r="BD58" s="178"/>
      <c r="BE58" s="178"/>
      <c r="BF58" s="178"/>
      <c r="BG58" s="178"/>
      <c r="BH58" s="178"/>
      <c r="BI58" s="178"/>
      <c r="BJ58" s="178"/>
      <c r="BK58" s="178"/>
      <c r="BL58" s="178"/>
      <c r="BM58" s="178"/>
      <c r="BN58" s="178"/>
      <c r="BO58" s="178"/>
      <c r="BP58" s="178"/>
      <c r="BQ58" s="178"/>
      <c r="BR58" s="141"/>
      <c r="BS58" s="141"/>
      <c r="BT58" s="141"/>
      <c r="BU58" s="141"/>
      <c r="BV58" s="141"/>
      <c r="BW58" s="141"/>
      <c r="BX58" s="141"/>
      <c r="BY58" s="141"/>
      <c r="BZ58" s="141"/>
      <c r="CA58" s="141"/>
      <c r="CB58" s="141"/>
      <c r="CC58" s="141"/>
      <c r="CD58" s="141"/>
    </row>
    <row r="59" spans="2:82">
      <c r="B59" s="27" t="s">
        <v>480</v>
      </c>
      <c r="C59" s="58" t="s">
        <v>481</v>
      </c>
      <c r="D59" s="16" t="s">
        <v>16</v>
      </c>
      <c r="E59" s="179"/>
      <c r="F59" s="179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78"/>
      <c r="BE59" s="178"/>
      <c r="BF59" s="178"/>
      <c r="BG59" s="178"/>
      <c r="BH59" s="178"/>
      <c r="BI59" s="178"/>
      <c r="BJ59" s="178"/>
      <c r="BK59" s="178"/>
      <c r="BL59" s="178"/>
      <c r="BM59" s="178"/>
      <c r="BN59" s="178"/>
      <c r="BO59" s="178"/>
      <c r="BP59" s="178"/>
      <c r="BQ59" s="178"/>
      <c r="BR59" s="141"/>
      <c r="BS59" s="141"/>
      <c r="BT59" s="141"/>
      <c r="BU59" s="141"/>
      <c r="BV59" s="141"/>
      <c r="BW59" s="141"/>
      <c r="BX59" s="141"/>
      <c r="BY59" s="141"/>
      <c r="BZ59" s="141"/>
      <c r="CA59" s="141"/>
      <c r="CB59" s="141"/>
      <c r="CC59" s="141"/>
      <c r="CD59" s="141"/>
    </row>
    <row r="60" spans="2:82">
      <c r="B60" s="27" t="s">
        <v>482</v>
      </c>
      <c r="C60" s="58" t="s">
        <v>483</v>
      </c>
      <c r="D60" s="16" t="s">
        <v>16</v>
      </c>
      <c r="E60" s="179"/>
      <c r="F60" s="179"/>
      <c r="G60" s="179"/>
      <c r="H60" s="179"/>
      <c r="I60" s="179"/>
      <c r="J60" s="179"/>
      <c r="K60" s="179"/>
      <c r="L60" s="179"/>
      <c r="M60" s="179"/>
      <c r="N60" s="179"/>
      <c r="O60" s="179"/>
      <c r="P60" s="179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78"/>
      <c r="BE60" s="178"/>
      <c r="BF60" s="178"/>
      <c r="BG60" s="178"/>
      <c r="BH60" s="178"/>
      <c r="BI60" s="178"/>
      <c r="BJ60" s="178"/>
      <c r="BK60" s="178"/>
      <c r="BL60" s="178"/>
      <c r="BM60" s="178"/>
      <c r="BN60" s="178"/>
      <c r="BO60" s="178"/>
      <c r="BP60" s="178"/>
      <c r="BQ60" s="178"/>
      <c r="BR60" s="141"/>
      <c r="BS60" s="141"/>
      <c r="BT60" s="141"/>
      <c r="BU60" s="141"/>
      <c r="BV60" s="141"/>
      <c r="BW60" s="141"/>
      <c r="BX60" s="141"/>
      <c r="BY60" s="141"/>
      <c r="BZ60" s="141"/>
      <c r="CA60" s="141"/>
      <c r="CB60" s="141"/>
      <c r="CC60" s="141"/>
      <c r="CD60" s="141"/>
    </row>
    <row r="61" spans="2:82">
      <c r="B61" s="27" t="s">
        <v>484</v>
      </c>
      <c r="C61" s="20" t="s">
        <v>485</v>
      </c>
      <c r="D61" s="16" t="s">
        <v>16</v>
      </c>
      <c r="E61" s="179"/>
      <c r="F61" s="179"/>
      <c r="G61" s="179"/>
      <c r="H61" s="179"/>
      <c r="I61" s="179"/>
      <c r="J61" s="179"/>
      <c r="K61" s="179"/>
      <c r="L61" s="179"/>
      <c r="M61" s="179"/>
      <c r="N61" s="179"/>
      <c r="O61" s="179"/>
      <c r="P61" s="179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  <c r="AS61" s="106"/>
      <c r="AT61" s="106"/>
      <c r="AU61" s="106"/>
      <c r="AV61" s="106"/>
      <c r="AW61" s="106"/>
      <c r="AX61" s="106"/>
      <c r="AY61" s="106"/>
      <c r="AZ61" s="106"/>
      <c r="BA61" s="106"/>
      <c r="BB61" s="106"/>
      <c r="BC61" s="106"/>
      <c r="BD61" s="178"/>
      <c r="BE61" s="178"/>
      <c r="BF61" s="178"/>
      <c r="BG61" s="178"/>
      <c r="BH61" s="178"/>
      <c r="BI61" s="178"/>
      <c r="BJ61" s="178"/>
      <c r="BK61" s="178"/>
      <c r="BL61" s="178"/>
      <c r="BM61" s="178"/>
      <c r="BN61" s="178"/>
      <c r="BO61" s="178"/>
      <c r="BP61" s="178"/>
      <c r="BQ61" s="178"/>
      <c r="BR61" s="141">
        <f>+BR69+BR78</f>
        <v>0</v>
      </c>
      <c r="BS61" s="141">
        <f t="shared" ref="BS61:CD61" si="12">+BS69+BS78</f>
        <v>0</v>
      </c>
      <c r="BT61" s="141">
        <f t="shared" si="12"/>
        <v>0</v>
      </c>
      <c r="BU61" s="141">
        <f t="shared" si="12"/>
        <v>0</v>
      </c>
      <c r="BV61" s="141">
        <f t="shared" si="12"/>
        <v>0</v>
      </c>
      <c r="BW61" s="141">
        <f t="shared" si="12"/>
        <v>0</v>
      </c>
      <c r="BX61" s="141">
        <f t="shared" si="12"/>
        <v>0</v>
      </c>
      <c r="BY61" s="141">
        <f t="shared" si="12"/>
        <v>0</v>
      </c>
      <c r="BZ61" s="141">
        <f t="shared" si="12"/>
        <v>0</v>
      </c>
      <c r="CA61" s="141">
        <f t="shared" si="12"/>
        <v>0</v>
      </c>
      <c r="CB61" s="141">
        <f t="shared" si="12"/>
        <v>0</v>
      </c>
      <c r="CC61" s="141">
        <f t="shared" si="12"/>
        <v>0</v>
      </c>
      <c r="CD61" s="141">
        <f t="shared" si="12"/>
        <v>0</v>
      </c>
    </row>
    <row r="62" spans="2:82">
      <c r="B62" s="27" t="s">
        <v>486</v>
      </c>
      <c r="C62" s="20" t="s">
        <v>487</v>
      </c>
      <c r="D62" s="16" t="s">
        <v>16</v>
      </c>
      <c r="E62" s="179"/>
      <c r="F62" s="179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  <c r="AS62" s="106"/>
      <c r="AT62" s="106"/>
      <c r="AU62" s="106"/>
      <c r="AV62" s="106"/>
      <c r="AW62" s="106"/>
      <c r="AX62" s="106"/>
      <c r="AY62" s="106"/>
      <c r="AZ62" s="106"/>
      <c r="BA62" s="106"/>
      <c r="BB62" s="106"/>
      <c r="BC62" s="106"/>
      <c r="BD62" s="178"/>
      <c r="BE62" s="178"/>
      <c r="BF62" s="178"/>
      <c r="BG62" s="178"/>
      <c r="BH62" s="178"/>
      <c r="BI62" s="178"/>
      <c r="BJ62" s="178"/>
      <c r="BK62" s="178"/>
      <c r="BL62" s="178"/>
      <c r="BM62" s="178"/>
      <c r="BN62" s="178"/>
      <c r="BO62" s="178"/>
      <c r="BP62" s="178"/>
      <c r="BQ62" s="178"/>
      <c r="BR62" s="141">
        <f>+BR70+BR79</f>
        <v>2654.0226411164303</v>
      </c>
      <c r="BS62" s="141">
        <f t="shared" ref="BS62:CD62" si="13">+BS70+BS79</f>
        <v>-1200.3019168199994</v>
      </c>
      <c r="BT62" s="141">
        <f t="shared" si="13"/>
        <v>655.30968183000016</v>
      </c>
      <c r="BU62" s="141">
        <f t="shared" si="13"/>
        <v>288.31628118999816</v>
      </c>
      <c r="BV62" s="141">
        <f t="shared" si="13"/>
        <v>-213.90130894999976</v>
      </c>
      <c r="BW62" s="141">
        <f t="shared" si="13"/>
        <v>712.92034233191521</v>
      </c>
      <c r="BX62" s="141">
        <f t="shared" si="13"/>
        <v>1806.39029463</v>
      </c>
      <c r="BY62" s="141">
        <f t="shared" si="13"/>
        <v>-5348.89949024</v>
      </c>
      <c r="BZ62" s="141">
        <f t="shared" si="13"/>
        <v>-2706.8306599200041</v>
      </c>
      <c r="CA62" s="141">
        <f t="shared" si="13"/>
        <v>-1502.3469941800004</v>
      </c>
      <c r="CB62" s="141">
        <f t="shared" si="13"/>
        <v>-3424.4780408300003</v>
      </c>
      <c r="CC62" s="141">
        <f t="shared" si="13"/>
        <v>3919.38728713</v>
      </c>
      <c r="CD62" s="141">
        <f t="shared" si="13"/>
        <v>-4360.4118827116617</v>
      </c>
    </row>
    <row r="63" spans="2:82">
      <c r="B63" s="25" t="s">
        <v>70</v>
      </c>
      <c r="C63" s="57" t="s">
        <v>488</v>
      </c>
      <c r="D63" s="16" t="s">
        <v>16</v>
      </c>
      <c r="E63" s="179"/>
      <c r="F63" s="179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78"/>
      <c r="BE63" s="178"/>
      <c r="BF63" s="178"/>
      <c r="BG63" s="178"/>
      <c r="BH63" s="178"/>
      <c r="BI63" s="178"/>
      <c r="BJ63" s="178"/>
      <c r="BK63" s="178"/>
      <c r="BL63" s="178"/>
      <c r="BM63" s="178"/>
      <c r="BN63" s="178"/>
      <c r="BO63" s="178"/>
      <c r="BP63" s="178"/>
      <c r="BQ63" s="178"/>
      <c r="BR63" s="141">
        <f>+BR64+BR65+BR66+BR67+BR68+BR69+BR70</f>
        <v>4058.8429411864304</v>
      </c>
      <c r="BS63" s="141">
        <f t="shared" ref="BS63:CD63" si="14">+BS64+BS65+BS66+BS67+BS68+BS69+BS70</f>
        <v>-1215.1019168199994</v>
      </c>
      <c r="BT63" s="141">
        <f t="shared" si="14"/>
        <v>667.80968183000016</v>
      </c>
      <c r="BU63" s="141">
        <f t="shared" si="14"/>
        <v>-38.783718810001858</v>
      </c>
      <c r="BV63" s="141">
        <f t="shared" si="14"/>
        <v>-1852.5600697099997</v>
      </c>
      <c r="BW63" s="141">
        <f t="shared" si="14"/>
        <v>765.59391531999927</v>
      </c>
      <c r="BX63" s="141">
        <f t="shared" si="14"/>
        <v>-1735.9897053700001</v>
      </c>
      <c r="BY63" s="141">
        <f t="shared" si="14"/>
        <v>-5946.6745633499995</v>
      </c>
      <c r="BZ63" s="141">
        <f t="shared" si="14"/>
        <v>-3595.4749042400044</v>
      </c>
      <c r="CA63" s="141">
        <f t="shared" si="14"/>
        <v>-1505.6469941800003</v>
      </c>
      <c r="CB63" s="141">
        <f t="shared" si="14"/>
        <v>-3579.7780408300005</v>
      </c>
      <c r="CC63" s="141">
        <f t="shared" si="14"/>
        <v>3660.9141075500002</v>
      </c>
      <c r="CD63" s="141">
        <f t="shared" si="14"/>
        <v>-10316.849267423579</v>
      </c>
    </row>
    <row r="64" spans="2:82">
      <c r="B64" s="27" t="s">
        <v>489</v>
      </c>
      <c r="C64" s="58" t="s">
        <v>434</v>
      </c>
      <c r="D64" s="16" t="s">
        <v>16</v>
      </c>
      <c r="E64" s="179"/>
      <c r="F64" s="179"/>
      <c r="G64" s="179"/>
      <c r="H64" s="179"/>
      <c r="I64" s="179"/>
      <c r="J64" s="179"/>
      <c r="K64" s="179"/>
      <c r="L64" s="179"/>
      <c r="M64" s="179"/>
      <c r="N64" s="179"/>
      <c r="O64" s="179"/>
      <c r="P64" s="179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  <c r="AS64" s="106"/>
      <c r="AT64" s="106"/>
      <c r="AU64" s="106"/>
      <c r="AV64" s="106"/>
      <c r="AW64" s="106"/>
      <c r="AX64" s="106"/>
      <c r="AY64" s="106"/>
      <c r="AZ64" s="106"/>
      <c r="BA64" s="106"/>
      <c r="BB64" s="106"/>
      <c r="BC64" s="106"/>
      <c r="BD64" s="178"/>
      <c r="BE64" s="178"/>
      <c r="BF64" s="178"/>
      <c r="BG64" s="178"/>
      <c r="BH64" s="178"/>
      <c r="BI64" s="178"/>
      <c r="BJ64" s="178"/>
      <c r="BK64" s="178"/>
      <c r="BL64" s="178"/>
      <c r="BM64" s="178"/>
      <c r="BN64" s="178"/>
      <c r="BO64" s="178"/>
      <c r="BP64" s="178"/>
      <c r="BQ64" s="178"/>
      <c r="BR64" s="141"/>
      <c r="BS64" s="141"/>
      <c r="BT64" s="141"/>
      <c r="BU64" s="141"/>
      <c r="BV64" s="141"/>
      <c r="BW64" s="141"/>
      <c r="BX64" s="141"/>
      <c r="BY64" s="141"/>
      <c r="BZ64" s="141"/>
      <c r="CA64" s="141"/>
      <c r="CB64" s="141"/>
      <c r="CC64" s="141"/>
      <c r="CD64" s="141"/>
    </row>
    <row r="65" spans="2:82">
      <c r="B65" s="27" t="s">
        <v>490</v>
      </c>
      <c r="C65" s="58" t="s">
        <v>436</v>
      </c>
      <c r="D65" s="16" t="s">
        <v>16</v>
      </c>
      <c r="E65" s="179"/>
      <c r="F65" s="179"/>
      <c r="G65" s="179"/>
      <c r="H65" s="179"/>
      <c r="I65" s="179"/>
      <c r="J65" s="179"/>
      <c r="K65" s="179"/>
      <c r="L65" s="179"/>
      <c r="M65" s="179"/>
      <c r="N65" s="179"/>
      <c r="O65" s="179"/>
      <c r="P65" s="179"/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  <c r="AS65" s="106"/>
      <c r="AT65" s="106"/>
      <c r="AU65" s="106"/>
      <c r="AV65" s="106"/>
      <c r="AW65" s="106"/>
      <c r="AX65" s="106"/>
      <c r="AY65" s="106"/>
      <c r="AZ65" s="106"/>
      <c r="BA65" s="106"/>
      <c r="BB65" s="106"/>
      <c r="BC65" s="106"/>
      <c r="BD65" s="178"/>
      <c r="BE65" s="178"/>
      <c r="BF65" s="178"/>
      <c r="BG65" s="178"/>
      <c r="BH65" s="178"/>
      <c r="BI65" s="178"/>
      <c r="BJ65" s="178"/>
      <c r="BK65" s="178"/>
      <c r="BL65" s="178"/>
      <c r="BM65" s="178"/>
      <c r="BN65" s="178"/>
      <c r="BO65" s="178"/>
      <c r="BP65" s="178"/>
      <c r="BQ65" s="178"/>
      <c r="BR65" s="141">
        <v>1404.82030007</v>
      </c>
      <c r="BS65" s="141">
        <v>-14.8</v>
      </c>
      <c r="BT65" s="141">
        <v>12.5</v>
      </c>
      <c r="BU65" s="141">
        <v>-327.10000000000002</v>
      </c>
      <c r="BV65" s="141">
        <v>-1638.65876076</v>
      </c>
      <c r="BW65" s="141">
        <v>52.673572988084025</v>
      </c>
      <c r="BX65" s="141">
        <v>-3542.38</v>
      </c>
      <c r="BY65" s="141">
        <v>-597.77507310999999</v>
      </c>
      <c r="BZ65" s="141">
        <v>-888.6442443200001</v>
      </c>
      <c r="CA65" s="141">
        <v>-3.3</v>
      </c>
      <c r="CB65" s="141">
        <v>-155.30000000000001</v>
      </c>
      <c r="CC65" s="141">
        <v>-258.47317958000002</v>
      </c>
      <c r="CD65" s="141">
        <v>-5956.4373847119168</v>
      </c>
    </row>
    <row r="66" spans="2:82">
      <c r="B66" s="27" t="s">
        <v>491</v>
      </c>
      <c r="C66" s="58" t="s">
        <v>438</v>
      </c>
      <c r="D66" s="16" t="s">
        <v>16</v>
      </c>
      <c r="E66" s="179"/>
      <c r="F66" s="179"/>
      <c r="G66" s="179"/>
      <c r="H66" s="179"/>
      <c r="I66" s="179"/>
      <c r="J66" s="179"/>
      <c r="K66" s="179"/>
      <c r="L66" s="179"/>
      <c r="M66" s="179"/>
      <c r="N66" s="179"/>
      <c r="O66" s="179"/>
      <c r="P66" s="179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  <c r="AS66" s="106"/>
      <c r="AT66" s="106"/>
      <c r="AU66" s="106"/>
      <c r="AV66" s="106"/>
      <c r="AW66" s="106"/>
      <c r="AX66" s="106"/>
      <c r="AY66" s="106"/>
      <c r="AZ66" s="106"/>
      <c r="BA66" s="106"/>
      <c r="BB66" s="106"/>
      <c r="BC66" s="106"/>
      <c r="BD66" s="178"/>
      <c r="BE66" s="178"/>
      <c r="BF66" s="178"/>
      <c r="BG66" s="178"/>
      <c r="BH66" s="178"/>
      <c r="BI66" s="178"/>
      <c r="BJ66" s="178"/>
      <c r="BK66" s="178"/>
      <c r="BL66" s="178"/>
      <c r="BM66" s="178"/>
      <c r="BN66" s="178"/>
      <c r="BO66" s="178"/>
      <c r="BP66" s="178"/>
      <c r="BQ66" s="178"/>
      <c r="BR66" s="141"/>
      <c r="BS66" s="141"/>
      <c r="BT66" s="141"/>
      <c r="BU66" s="141"/>
      <c r="BV66" s="141"/>
      <c r="BW66" s="141"/>
      <c r="BX66" s="141"/>
      <c r="BY66" s="141"/>
      <c r="BZ66" s="141"/>
      <c r="CA66" s="141"/>
      <c r="CB66" s="141"/>
      <c r="CC66" s="141"/>
      <c r="CD66" s="141"/>
    </row>
    <row r="67" spans="2:82">
      <c r="B67" s="27" t="s">
        <v>492</v>
      </c>
      <c r="C67" s="58" t="s">
        <v>440</v>
      </c>
      <c r="D67" s="16" t="s">
        <v>16</v>
      </c>
      <c r="E67" s="179"/>
      <c r="F67" s="179"/>
      <c r="G67" s="179"/>
      <c r="H67" s="179"/>
      <c r="I67" s="179"/>
      <c r="J67" s="179"/>
      <c r="K67" s="179"/>
      <c r="L67" s="179"/>
      <c r="M67" s="179"/>
      <c r="N67" s="179"/>
      <c r="O67" s="179"/>
      <c r="P67" s="179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  <c r="AS67" s="106"/>
      <c r="AT67" s="106"/>
      <c r="AU67" s="106"/>
      <c r="AV67" s="106"/>
      <c r="AW67" s="106"/>
      <c r="AX67" s="106"/>
      <c r="AY67" s="106"/>
      <c r="AZ67" s="106"/>
      <c r="BA67" s="106"/>
      <c r="BB67" s="106"/>
      <c r="BC67" s="106"/>
      <c r="BD67" s="178"/>
      <c r="BE67" s="178"/>
      <c r="BF67" s="178"/>
      <c r="BG67" s="178"/>
      <c r="BH67" s="178"/>
      <c r="BI67" s="178"/>
      <c r="BJ67" s="178"/>
      <c r="BK67" s="178"/>
      <c r="BL67" s="178"/>
      <c r="BM67" s="178"/>
      <c r="BN67" s="178"/>
      <c r="BO67" s="178"/>
      <c r="BP67" s="178"/>
      <c r="BQ67" s="178"/>
      <c r="BR67" s="141"/>
      <c r="BS67" s="141"/>
      <c r="BT67" s="141"/>
      <c r="BU67" s="141"/>
      <c r="BV67" s="141"/>
      <c r="BW67" s="141"/>
      <c r="BX67" s="141"/>
      <c r="BY67" s="141"/>
      <c r="BZ67" s="141"/>
      <c r="CA67" s="141"/>
      <c r="CB67" s="141"/>
      <c r="CC67" s="141"/>
      <c r="CD67" s="141"/>
    </row>
    <row r="68" spans="2:82">
      <c r="B68" s="27" t="s">
        <v>493</v>
      </c>
      <c r="C68" s="58" t="s">
        <v>442</v>
      </c>
      <c r="D68" s="16" t="s">
        <v>16</v>
      </c>
      <c r="E68" s="179"/>
      <c r="F68" s="179"/>
      <c r="G68" s="179"/>
      <c r="H68" s="179"/>
      <c r="I68" s="179"/>
      <c r="J68" s="179"/>
      <c r="K68" s="179"/>
      <c r="L68" s="179"/>
      <c r="M68" s="179"/>
      <c r="N68" s="179"/>
      <c r="O68" s="179"/>
      <c r="P68" s="179"/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106"/>
      <c r="AV68" s="106"/>
      <c r="AW68" s="106"/>
      <c r="AX68" s="106"/>
      <c r="AY68" s="106"/>
      <c r="AZ68" s="106"/>
      <c r="BA68" s="106"/>
      <c r="BB68" s="106"/>
      <c r="BC68" s="106"/>
      <c r="BD68" s="178"/>
      <c r="BE68" s="178"/>
      <c r="BF68" s="178"/>
      <c r="BG68" s="178"/>
      <c r="BH68" s="178"/>
      <c r="BI68" s="178"/>
      <c r="BJ68" s="178"/>
      <c r="BK68" s="178"/>
      <c r="BL68" s="178"/>
      <c r="BM68" s="178"/>
      <c r="BN68" s="178"/>
      <c r="BO68" s="178"/>
      <c r="BP68" s="178"/>
      <c r="BQ68" s="178"/>
      <c r="BR68" s="141"/>
      <c r="BS68" s="141"/>
      <c r="BT68" s="141"/>
      <c r="BU68" s="141"/>
      <c r="BV68" s="141"/>
      <c r="BW68" s="141"/>
      <c r="BX68" s="141"/>
      <c r="BY68" s="141"/>
      <c r="BZ68" s="141"/>
      <c r="CA68" s="141"/>
      <c r="CB68" s="141"/>
      <c r="CC68" s="141"/>
      <c r="CD68" s="141"/>
    </row>
    <row r="69" spans="2:82">
      <c r="B69" s="27" t="s">
        <v>494</v>
      </c>
      <c r="C69" s="58" t="s">
        <v>495</v>
      </c>
      <c r="D69" s="16" t="s">
        <v>16</v>
      </c>
      <c r="E69" s="179"/>
      <c r="F69" s="179"/>
      <c r="G69" s="179"/>
      <c r="H69" s="179"/>
      <c r="I69" s="179"/>
      <c r="J69" s="179"/>
      <c r="K69" s="179"/>
      <c r="L69" s="179"/>
      <c r="M69" s="179"/>
      <c r="N69" s="179"/>
      <c r="O69" s="179"/>
      <c r="P69" s="179"/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  <c r="AS69" s="106"/>
      <c r="AT69" s="106"/>
      <c r="AU69" s="106"/>
      <c r="AV69" s="106"/>
      <c r="AW69" s="106"/>
      <c r="AX69" s="106"/>
      <c r="AY69" s="106"/>
      <c r="AZ69" s="106"/>
      <c r="BA69" s="106"/>
      <c r="BB69" s="106"/>
      <c r="BC69" s="106"/>
      <c r="BD69" s="178"/>
      <c r="BE69" s="178"/>
      <c r="BF69" s="178"/>
      <c r="BG69" s="178"/>
      <c r="BH69" s="178"/>
      <c r="BI69" s="178"/>
      <c r="BJ69" s="178"/>
      <c r="BK69" s="178"/>
      <c r="BL69" s="178"/>
      <c r="BM69" s="178"/>
      <c r="BN69" s="178"/>
      <c r="BO69" s="178"/>
      <c r="BP69" s="178"/>
      <c r="BQ69" s="178"/>
      <c r="BR69" s="141"/>
      <c r="BS69" s="141"/>
      <c r="BT69" s="141"/>
      <c r="BU69" s="141"/>
      <c r="BV69" s="141"/>
      <c r="BW69" s="141"/>
      <c r="BX69" s="141"/>
      <c r="BY69" s="141"/>
      <c r="BZ69" s="141"/>
      <c r="CA69" s="141"/>
      <c r="CB69" s="141"/>
      <c r="CC69" s="141"/>
      <c r="CD69" s="141"/>
    </row>
    <row r="70" spans="2:82">
      <c r="B70" s="27" t="s">
        <v>496</v>
      </c>
      <c r="C70" s="58" t="s">
        <v>720</v>
      </c>
      <c r="D70" s="16" t="s">
        <v>16</v>
      </c>
      <c r="E70" s="179"/>
      <c r="F70" s="179"/>
      <c r="G70" s="179"/>
      <c r="H70" s="179"/>
      <c r="I70" s="179"/>
      <c r="J70" s="179"/>
      <c r="K70" s="179"/>
      <c r="L70" s="179"/>
      <c r="M70" s="179"/>
      <c r="N70" s="179"/>
      <c r="O70" s="179"/>
      <c r="P70" s="179"/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  <c r="AS70" s="106"/>
      <c r="AT70" s="106"/>
      <c r="AU70" s="106"/>
      <c r="AV70" s="106"/>
      <c r="AW70" s="106"/>
      <c r="AX70" s="106"/>
      <c r="AY70" s="106"/>
      <c r="AZ70" s="106"/>
      <c r="BA70" s="106"/>
      <c r="BB70" s="106"/>
      <c r="BC70" s="106"/>
      <c r="BD70" s="178"/>
      <c r="BE70" s="178"/>
      <c r="BF70" s="178"/>
      <c r="BG70" s="178"/>
      <c r="BH70" s="178"/>
      <c r="BI70" s="178"/>
      <c r="BJ70" s="178"/>
      <c r="BK70" s="178"/>
      <c r="BL70" s="178"/>
      <c r="BM70" s="178"/>
      <c r="BN70" s="178"/>
      <c r="BO70" s="178"/>
      <c r="BP70" s="178"/>
      <c r="BQ70" s="178"/>
      <c r="BR70" s="141">
        <v>2654.0226411164303</v>
      </c>
      <c r="BS70" s="141">
        <v>-1200.3019168199994</v>
      </c>
      <c r="BT70" s="141">
        <v>655.30968183000016</v>
      </c>
      <c r="BU70" s="141">
        <v>288.31628118999816</v>
      </c>
      <c r="BV70" s="141">
        <v>-213.90130894999976</v>
      </c>
      <c r="BW70" s="141">
        <v>712.92034233191521</v>
      </c>
      <c r="BX70" s="141">
        <v>1806.39029463</v>
      </c>
      <c r="BY70" s="141">
        <v>-5348.89949024</v>
      </c>
      <c r="BZ70" s="141">
        <v>-2706.8306599200041</v>
      </c>
      <c r="CA70" s="141">
        <v>-1502.3469941800004</v>
      </c>
      <c r="CB70" s="141">
        <v>-3424.4780408300003</v>
      </c>
      <c r="CC70" s="141">
        <v>3919.38728713</v>
      </c>
      <c r="CD70" s="141">
        <v>-4360.4118827116617</v>
      </c>
    </row>
    <row r="71" spans="2:82">
      <c r="B71" s="25" t="s">
        <v>72</v>
      </c>
      <c r="C71" s="57" t="s">
        <v>497</v>
      </c>
      <c r="D71" s="16" t="s">
        <v>16</v>
      </c>
      <c r="E71" s="179"/>
      <c r="F71" s="179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78"/>
      <c r="BE71" s="178"/>
      <c r="BF71" s="178"/>
      <c r="BG71" s="178"/>
      <c r="BH71" s="178"/>
      <c r="BI71" s="178"/>
      <c r="BJ71" s="178"/>
      <c r="BK71" s="178"/>
      <c r="BL71" s="178"/>
      <c r="BM71" s="178"/>
      <c r="BN71" s="178"/>
      <c r="BO71" s="178"/>
      <c r="BP71" s="178"/>
      <c r="BQ71" s="178"/>
      <c r="BR71" s="141">
        <f>+BR72+BR73+BR74+BR75+BR76+BR77+BR78+BR79</f>
        <v>811.2</v>
      </c>
      <c r="BS71" s="141">
        <f t="shared" ref="BS71:CD71" si="15">+BS72+BS73+BS74+BS75+BS76+BS77+BS78+BS79</f>
        <v>389.5</v>
      </c>
      <c r="BT71" s="141">
        <f t="shared" si="15"/>
        <v>-70.400000000000006</v>
      </c>
      <c r="BU71" s="141">
        <f t="shared" si="15"/>
        <v>1659.9</v>
      </c>
      <c r="BV71" s="141">
        <f t="shared" si="15"/>
        <v>824.8</v>
      </c>
      <c r="BW71" s="141">
        <f t="shared" si="15"/>
        <v>353.1</v>
      </c>
      <c r="BX71" s="141">
        <f t="shared" si="15"/>
        <v>233.3</v>
      </c>
      <c r="BY71" s="141">
        <f t="shared" si="15"/>
        <v>2734.9</v>
      </c>
      <c r="BZ71" s="141">
        <f t="shared" si="15"/>
        <v>1128.8</v>
      </c>
      <c r="CA71" s="141">
        <f t="shared" si="15"/>
        <v>1932.5</v>
      </c>
      <c r="CB71" s="141">
        <f t="shared" si="15"/>
        <v>791.5</v>
      </c>
      <c r="CC71" s="141">
        <f t="shared" si="15"/>
        <v>-1253.2</v>
      </c>
      <c r="CD71" s="141">
        <f t="shared" si="15"/>
        <v>9535.9</v>
      </c>
    </row>
    <row r="72" spans="2:82">
      <c r="B72" s="27" t="s">
        <v>498</v>
      </c>
      <c r="C72" s="58" t="s">
        <v>499</v>
      </c>
      <c r="D72" s="16" t="s">
        <v>16</v>
      </c>
      <c r="E72" s="179"/>
      <c r="F72" s="179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78"/>
      <c r="BE72" s="178"/>
      <c r="BF72" s="178"/>
      <c r="BG72" s="178"/>
      <c r="BH72" s="178"/>
      <c r="BI72" s="178"/>
      <c r="BJ72" s="178"/>
      <c r="BK72" s="178"/>
      <c r="BL72" s="178"/>
      <c r="BM72" s="178"/>
      <c r="BN72" s="178"/>
      <c r="BO72" s="178"/>
      <c r="BP72" s="178"/>
      <c r="BQ72" s="178"/>
      <c r="BR72" s="141"/>
      <c r="BS72" s="141"/>
      <c r="BT72" s="141"/>
      <c r="BU72" s="141"/>
      <c r="BV72" s="141"/>
      <c r="BW72" s="141"/>
      <c r="BX72" s="141"/>
      <c r="BY72" s="141"/>
      <c r="BZ72" s="141"/>
      <c r="CA72" s="141"/>
      <c r="CB72" s="141"/>
      <c r="CC72" s="141"/>
      <c r="CD72" s="141"/>
    </row>
    <row r="73" spans="2:82">
      <c r="B73" s="27" t="s">
        <v>500</v>
      </c>
      <c r="C73" s="58" t="s">
        <v>434</v>
      </c>
      <c r="D73" s="16" t="s">
        <v>16</v>
      </c>
      <c r="E73" s="179"/>
      <c r="F73" s="179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  <c r="AS73" s="106"/>
      <c r="AT73" s="106"/>
      <c r="AU73" s="106"/>
      <c r="AV73" s="106"/>
      <c r="AW73" s="106"/>
      <c r="AX73" s="106"/>
      <c r="AY73" s="106"/>
      <c r="AZ73" s="106"/>
      <c r="BA73" s="106"/>
      <c r="BB73" s="106"/>
      <c r="BC73" s="106"/>
      <c r="BD73" s="178"/>
      <c r="BE73" s="178"/>
      <c r="BF73" s="178"/>
      <c r="BG73" s="178"/>
      <c r="BH73" s="178"/>
      <c r="BI73" s="178"/>
      <c r="BJ73" s="178"/>
      <c r="BK73" s="178"/>
      <c r="BL73" s="178"/>
      <c r="BM73" s="178"/>
      <c r="BN73" s="178"/>
      <c r="BO73" s="178"/>
      <c r="BP73" s="178"/>
      <c r="BQ73" s="178"/>
      <c r="BR73" s="141"/>
      <c r="BS73" s="141"/>
      <c r="BT73" s="141"/>
      <c r="BU73" s="141"/>
      <c r="BV73" s="141"/>
      <c r="BW73" s="141"/>
      <c r="BX73" s="141"/>
      <c r="BY73" s="141"/>
      <c r="BZ73" s="141"/>
      <c r="CA73" s="141"/>
      <c r="CB73" s="141"/>
      <c r="CC73" s="141"/>
      <c r="CD73" s="141"/>
    </row>
    <row r="74" spans="2:82">
      <c r="B74" s="27" t="s">
        <v>501</v>
      </c>
      <c r="C74" s="58" t="s">
        <v>502</v>
      </c>
      <c r="D74" s="16" t="s">
        <v>16</v>
      </c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78"/>
      <c r="BE74" s="178"/>
      <c r="BF74" s="178"/>
      <c r="BG74" s="178"/>
      <c r="BH74" s="178"/>
      <c r="BI74" s="178"/>
      <c r="BJ74" s="178"/>
      <c r="BK74" s="178"/>
      <c r="BL74" s="178"/>
      <c r="BM74" s="178"/>
      <c r="BN74" s="178"/>
      <c r="BO74" s="178"/>
      <c r="BP74" s="178"/>
      <c r="BQ74" s="178"/>
      <c r="BR74" s="141"/>
      <c r="BS74" s="141"/>
      <c r="BT74" s="141"/>
      <c r="BU74" s="141"/>
      <c r="BV74" s="141"/>
      <c r="BW74" s="141"/>
      <c r="BX74" s="141"/>
      <c r="BY74" s="141"/>
      <c r="BZ74" s="141"/>
      <c r="CA74" s="141"/>
      <c r="CB74" s="141"/>
      <c r="CC74" s="141"/>
      <c r="CD74" s="141"/>
    </row>
    <row r="75" spans="2:82">
      <c r="B75" s="27" t="s">
        <v>503</v>
      </c>
      <c r="C75" s="58" t="s">
        <v>504</v>
      </c>
      <c r="D75" s="16" t="s">
        <v>16</v>
      </c>
      <c r="E75" s="179"/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  <c r="AS75" s="106"/>
      <c r="AT75" s="106"/>
      <c r="AU75" s="106"/>
      <c r="AV75" s="106"/>
      <c r="AW75" s="106"/>
      <c r="AX75" s="106"/>
      <c r="AY75" s="106"/>
      <c r="AZ75" s="106"/>
      <c r="BA75" s="106"/>
      <c r="BB75" s="106"/>
      <c r="BC75" s="106"/>
      <c r="BD75" s="178"/>
      <c r="BE75" s="178"/>
      <c r="BF75" s="178"/>
      <c r="BG75" s="178"/>
      <c r="BH75" s="178"/>
      <c r="BI75" s="178"/>
      <c r="BJ75" s="178"/>
      <c r="BK75" s="178"/>
      <c r="BL75" s="178"/>
      <c r="BM75" s="178"/>
      <c r="BN75" s="178"/>
      <c r="BO75" s="178"/>
      <c r="BP75" s="178"/>
      <c r="BQ75" s="178"/>
      <c r="BR75" s="141">
        <v>811.2</v>
      </c>
      <c r="BS75" s="141">
        <v>389.5</v>
      </c>
      <c r="BT75" s="141">
        <v>-70.400000000000006</v>
      </c>
      <c r="BU75" s="141">
        <v>1659.9</v>
      </c>
      <c r="BV75" s="141">
        <v>824.8</v>
      </c>
      <c r="BW75" s="141">
        <v>353.1</v>
      </c>
      <c r="BX75" s="141">
        <v>233.3</v>
      </c>
      <c r="BY75" s="141">
        <v>2734.9</v>
      </c>
      <c r="BZ75" s="141">
        <v>1128.8</v>
      </c>
      <c r="CA75" s="141">
        <v>1932.5</v>
      </c>
      <c r="CB75" s="141">
        <v>791.5</v>
      </c>
      <c r="CC75" s="141">
        <v>-1253.2</v>
      </c>
      <c r="CD75" s="141">
        <v>9535.9</v>
      </c>
    </row>
    <row r="76" spans="2:82">
      <c r="B76" s="27" t="s">
        <v>505</v>
      </c>
      <c r="C76" s="58" t="s">
        <v>506</v>
      </c>
      <c r="D76" s="16" t="s">
        <v>16</v>
      </c>
      <c r="E76" s="179"/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  <c r="AT76" s="106"/>
      <c r="AU76" s="106"/>
      <c r="AV76" s="106"/>
      <c r="AW76" s="106"/>
      <c r="AX76" s="106"/>
      <c r="AY76" s="106"/>
      <c r="AZ76" s="106"/>
      <c r="BA76" s="106"/>
      <c r="BB76" s="106"/>
      <c r="BC76" s="106"/>
      <c r="BD76" s="178"/>
      <c r="BE76" s="178"/>
      <c r="BF76" s="178"/>
      <c r="BG76" s="178"/>
      <c r="BH76" s="178"/>
      <c r="BI76" s="178"/>
      <c r="BJ76" s="178"/>
      <c r="BK76" s="178"/>
      <c r="BL76" s="178"/>
      <c r="BM76" s="178"/>
      <c r="BN76" s="178"/>
      <c r="BO76" s="178"/>
      <c r="BP76" s="178"/>
      <c r="BQ76" s="178"/>
      <c r="BR76" s="178"/>
      <c r="BS76" s="178"/>
      <c r="BT76" s="178"/>
      <c r="BU76" s="178"/>
      <c r="BV76" s="178"/>
      <c r="BW76" s="178"/>
      <c r="BX76" s="178"/>
      <c r="BY76" s="178"/>
      <c r="BZ76" s="178"/>
      <c r="CA76" s="178"/>
      <c r="CB76" s="178"/>
      <c r="CC76" s="178"/>
      <c r="CD76" s="178"/>
    </row>
    <row r="77" spans="2:82">
      <c r="B77" s="27" t="s">
        <v>507</v>
      </c>
      <c r="C77" s="58" t="s">
        <v>456</v>
      </c>
      <c r="D77" s="16" t="s">
        <v>16</v>
      </c>
      <c r="E77" s="179"/>
      <c r="F77" s="179"/>
      <c r="G77" s="179"/>
      <c r="H77" s="179"/>
      <c r="I77" s="179"/>
      <c r="J77" s="179"/>
      <c r="K77" s="179"/>
      <c r="L77" s="179"/>
      <c r="M77" s="179"/>
      <c r="N77" s="179"/>
      <c r="O77" s="179"/>
      <c r="P77" s="179"/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  <c r="AS77" s="106"/>
      <c r="AT77" s="106"/>
      <c r="AU77" s="106"/>
      <c r="AV77" s="106"/>
      <c r="AW77" s="106"/>
      <c r="AX77" s="106"/>
      <c r="AY77" s="106"/>
      <c r="AZ77" s="106"/>
      <c r="BA77" s="106"/>
      <c r="BB77" s="106"/>
      <c r="BC77" s="106"/>
      <c r="BD77" s="178"/>
      <c r="BE77" s="178"/>
      <c r="BF77" s="178"/>
      <c r="BG77" s="178"/>
      <c r="BH77" s="178"/>
      <c r="BI77" s="178"/>
      <c r="BJ77" s="178"/>
      <c r="BK77" s="178"/>
      <c r="BL77" s="178"/>
      <c r="BM77" s="178"/>
      <c r="BN77" s="178"/>
      <c r="BO77" s="178"/>
      <c r="BP77" s="178"/>
      <c r="BQ77" s="178"/>
      <c r="BR77" s="178"/>
      <c r="BS77" s="178"/>
      <c r="BT77" s="178"/>
      <c r="BU77" s="178"/>
      <c r="BV77" s="178"/>
      <c r="BW77" s="178"/>
      <c r="BX77" s="178"/>
      <c r="BY77" s="178"/>
      <c r="BZ77" s="178"/>
      <c r="CA77" s="178"/>
      <c r="CB77" s="178"/>
      <c r="CC77" s="178"/>
      <c r="CD77" s="178"/>
    </row>
    <row r="78" spans="2:82">
      <c r="B78" s="27" t="s">
        <v>508</v>
      </c>
      <c r="C78" s="58" t="s">
        <v>509</v>
      </c>
      <c r="D78" s="16" t="s">
        <v>16</v>
      </c>
      <c r="E78" s="179"/>
      <c r="F78" s="179"/>
      <c r="G78" s="179"/>
      <c r="H78" s="179"/>
      <c r="I78" s="179"/>
      <c r="J78" s="179"/>
      <c r="K78" s="179"/>
      <c r="L78" s="179"/>
      <c r="M78" s="179"/>
      <c r="N78" s="179"/>
      <c r="O78" s="179"/>
      <c r="P78" s="179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78"/>
      <c r="BE78" s="178"/>
      <c r="BF78" s="178"/>
      <c r="BG78" s="178"/>
      <c r="BH78" s="178"/>
      <c r="BI78" s="178"/>
      <c r="BJ78" s="178"/>
      <c r="BK78" s="178"/>
      <c r="BL78" s="178"/>
      <c r="BM78" s="178"/>
      <c r="BN78" s="178"/>
      <c r="BO78" s="178"/>
      <c r="BP78" s="178"/>
      <c r="BQ78" s="178"/>
      <c r="BR78" s="178"/>
      <c r="BS78" s="178"/>
      <c r="BT78" s="178"/>
      <c r="BU78" s="178"/>
      <c r="BV78" s="178"/>
      <c r="BW78" s="178"/>
      <c r="BX78" s="178"/>
      <c r="BY78" s="178"/>
      <c r="BZ78" s="178"/>
      <c r="CA78" s="178"/>
      <c r="CB78" s="178"/>
      <c r="CC78" s="178"/>
      <c r="CD78" s="178"/>
    </row>
    <row r="79" spans="2:82">
      <c r="B79" s="17" t="s">
        <v>510</v>
      </c>
      <c r="C79" s="63" t="s">
        <v>511</v>
      </c>
      <c r="D79" s="18" t="s">
        <v>16</v>
      </c>
      <c r="E79" s="179"/>
      <c r="F79" s="179"/>
      <c r="G79" s="179"/>
      <c r="H79" s="179"/>
      <c r="I79" s="179"/>
      <c r="J79" s="179"/>
      <c r="K79" s="179"/>
      <c r="L79" s="179"/>
      <c r="M79" s="179"/>
      <c r="N79" s="179"/>
      <c r="O79" s="179"/>
      <c r="P79" s="179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78"/>
      <c r="BE79" s="178"/>
      <c r="BF79" s="178"/>
      <c r="BG79" s="178"/>
      <c r="BH79" s="178"/>
      <c r="BI79" s="178"/>
      <c r="BJ79" s="178"/>
      <c r="BK79" s="178"/>
      <c r="BL79" s="178"/>
      <c r="BM79" s="178"/>
      <c r="BN79" s="178"/>
      <c r="BO79" s="178"/>
      <c r="BP79" s="178"/>
      <c r="BQ79" s="178"/>
      <c r="BR79" s="178"/>
      <c r="BS79" s="178"/>
      <c r="BT79" s="178"/>
      <c r="BU79" s="178"/>
      <c r="BV79" s="178"/>
      <c r="BW79" s="178"/>
      <c r="BX79" s="178"/>
      <c r="BY79" s="178"/>
      <c r="BZ79" s="178"/>
      <c r="CA79" s="178"/>
      <c r="CB79" s="178"/>
      <c r="CC79" s="178"/>
      <c r="CD79" s="178"/>
    </row>
    <row r="80" spans="2:82">
      <c r="B80" s="27" t="s">
        <v>14</v>
      </c>
      <c r="C80" s="32" t="s">
        <v>76</v>
      </c>
      <c r="D80" s="16"/>
      <c r="E80" s="179"/>
      <c r="F80" s="179"/>
      <c r="G80" s="179"/>
      <c r="H80" s="179"/>
      <c r="I80" s="179"/>
      <c r="J80" s="179"/>
      <c r="K80" s="179"/>
      <c r="L80" s="179"/>
      <c r="M80" s="179"/>
      <c r="N80" s="179"/>
      <c r="O80" s="179"/>
      <c r="P80" s="179"/>
      <c r="Q80" s="107"/>
      <c r="R80" s="107"/>
      <c r="S80" s="107"/>
      <c r="T80" s="107"/>
      <c r="U80" s="107"/>
      <c r="V80" s="107"/>
      <c r="W80" s="107"/>
      <c r="X80" s="107"/>
      <c r="Y80" s="107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78"/>
      <c r="BE80" s="178"/>
      <c r="BF80" s="178"/>
      <c r="BG80" s="178"/>
      <c r="BH80" s="178"/>
      <c r="BI80" s="178"/>
      <c r="BJ80" s="178"/>
      <c r="BK80" s="178"/>
      <c r="BL80" s="178"/>
      <c r="BM80" s="178"/>
      <c r="BN80" s="178"/>
      <c r="BO80" s="178"/>
      <c r="BP80" s="178"/>
      <c r="BQ80" s="178"/>
      <c r="BR80" s="178"/>
      <c r="BS80" s="178"/>
      <c r="BT80" s="178"/>
      <c r="BU80" s="178"/>
      <c r="BV80" s="178"/>
      <c r="BW80" s="178"/>
      <c r="BX80" s="178"/>
      <c r="BY80" s="178"/>
      <c r="BZ80" s="178"/>
      <c r="CA80" s="178"/>
      <c r="CB80" s="178"/>
      <c r="CC80" s="178"/>
      <c r="CD80" s="178"/>
    </row>
    <row r="81" spans="2:82">
      <c r="B81" s="27" t="s">
        <v>512</v>
      </c>
      <c r="C81" s="20" t="s">
        <v>513</v>
      </c>
      <c r="D81" s="16" t="s">
        <v>16</v>
      </c>
      <c r="E81" s="179"/>
      <c r="F81" s="179"/>
      <c r="G81" s="179"/>
      <c r="H81" s="179"/>
      <c r="I81" s="179"/>
      <c r="J81" s="179"/>
      <c r="K81" s="179"/>
      <c r="L81" s="179"/>
      <c r="M81" s="179"/>
      <c r="N81" s="179"/>
      <c r="O81" s="179"/>
      <c r="P81" s="179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78"/>
      <c r="BE81" s="178"/>
      <c r="BF81" s="178"/>
      <c r="BG81" s="178"/>
      <c r="BH81" s="178"/>
      <c r="BI81" s="178"/>
      <c r="BJ81" s="178"/>
      <c r="BK81" s="178"/>
      <c r="BL81" s="178"/>
      <c r="BM81" s="178"/>
      <c r="BN81" s="178"/>
      <c r="BO81" s="178"/>
      <c r="BP81" s="178"/>
      <c r="BQ81" s="178"/>
      <c r="BR81" s="178"/>
      <c r="BS81" s="178"/>
      <c r="BT81" s="178"/>
      <c r="BU81" s="178"/>
      <c r="BV81" s="178"/>
      <c r="BW81" s="178"/>
      <c r="BX81" s="178"/>
      <c r="BY81" s="178"/>
      <c r="BZ81" s="178"/>
      <c r="CA81" s="178"/>
      <c r="CB81" s="178"/>
      <c r="CC81" s="178"/>
      <c r="CD81" s="178"/>
    </row>
    <row r="82" spans="2:82">
      <c r="B82" s="27" t="s">
        <v>514</v>
      </c>
      <c r="C82" s="58" t="s">
        <v>515</v>
      </c>
      <c r="D82" s="16" t="s">
        <v>16</v>
      </c>
      <c r="E82" s="179"/>
      <c r="F82" s="179"/>
      <c r="G82" s="179"/>
      <c r="H82" s="179"/>
      <c r="I82" s="179"/>
      <c r="J82" s="179"/>
      <c r="K82" s="179"/>
      <c r="L82" s="179"/>
      <c r="M82" s="179"/>
      <c r="N82" s="179"/>
      <c r="O82" s="179"/>
      <c r="P82" s="179"/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  <c r="AS82" s="106"/>
      <c r="AT82" s="106"/>
      <c r="AU82" s="106"/>
      <c r="AV82" s="106"/>
      <c r="AW82" s="106"/>
      <c r="AX82" s="106"/>
      <c r="AY82" s="106"/>
      <c r="AZ82" s="106"/>
      <c r="BA82" s="106"/>
      <c r="BB82" s="106"/>
      <c r="BC82" s="106"/>
      <c r="BD82" s="178"/>
      <c r="BE82" s="178"/>
      <c r="BF82" s="178"/>
      <c r="BG82" s="178"/>
      <c r="BH82" s="178"/>
      <c r="BI82" s="178"/>
      <c r="BJ82" s="178"/>
      <c r="BK82" s="178"/>
      <c r="BL82" s="178"/>
      <c r="BM82" s="178"/>
      <c r="BN82" s="178"/>
      <c r="BO82" s="178"/>
      <c r="BP82" s="178"/>
      <c r="BQ82" s="178"/>
      <c r="BR82" s="178"/>
      <c r="BS82" s="178"/>
      <c r="BT82" s="178"/>
      <c r="BU82" s="178"/>
      <c r="BV82" s="178"/>
      <c r="BW82" s="178"/>
      <c r="BX82" s="178"/>
      <c r="BY82" s="178"/>
      <c r="BZ82" s="178"/>
      <c r="CA82" s="178"/>
      <c r="CB82" s="178"/>
      <c r="CC82" s="178"/>
      <c r="CD82" s="178"/>
    </row>
    <row r="83" spans="2:82">
      <c r="B83" s="27" t="s">
        <v>516</v>
      </c>
      <c r="C83" s="58" t="s">
        <v>517</v>
      </c>
      <c r="D83" s="16" t="s">
        <v>16</v>
      </c>
      <c r="E83" s="179"/>
      <c r="F83" s="179"/>
      <c r="G83" s="179"/>
      <c r="H83" s="179"/>
      <c r="I83" s="179"/>
      <c r="J83" s="179"/>
      <c r="K83" s="179"/>
      <c r="L83" s="179"/>
      <c r="M83" s="179"/>
      <c r="N83" s="179"/>
      <c r="O83" s="179"/>
      <c r="P83" s="179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78"/>
      <c r="BE83" s="178"/>
      <c r="BF83" s="178"/>
      <c r="BG83" s="178"/>
      <c r="BH83" s="178"/>
      <c r="BI83" s="178"/>
      <c r="BJ83" s="178"/>
      <c r="BK83" s="178"/>
      <c r="BL83" s="178"/>
      <c r="BM83" s="178"/>
      <c r="BN83" s="178"/>
      <c r="BO83" s="178"/>
      <c r="BP83" s="178"/>
      <c r="BQ83" s="178"/>
      <c r="BR83" s="178"/>
      <c r="BS83" s="178"/>
      <c r="BT83" s="178"/>
      <c r="BU83" s="178"/>
      <c r="BV83" s="178"/>
      <c r="BW83" s="178"/>
      <c r="BX83" s="178"/>
      <c r="BY83" s="178"/>
      <c r="BZ83" s="178"/>
      <c r="CA83" s="178"/>
      <c r="CB83" s="178"/>
      <c r="CC83" s="178"/>
      <c r="CD83" s="178"/>
    </row>
    <row r="84" spans="2:82">
      <c r="B84" s="27" t="s">
        <v>518</v>
      </c>
      <c r="C84" s="58" t="s">
        <v>519</v>
      </c>
      <c r="D84" s="16" t="s">
        <v>16</v>
      </c>
      <c r="E84" s="179"/>
      <c r="F84" s="179"/>
      <c r="G84" s="179"/>
      <c r="H84" s="179"/>
      <c r="I84" s="179"/>
      <c r="J84" s="179"/>
      <c r="K84" s="179"/>
      <c r="L84" s="179"/>
      <c r="M84" s="179"/>
      <c r="N84" s="179"/>
      <c r="O84" s="179"/>
      <c r="P84" s="179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  <c r="AS84" s="106"/>
      <c r="AT84" s="106"/>
      <c r="AU84" s="106"/>
      <c r="AV84" s="106"/>
      <c r="AW84" s="106"/>
      <c r="AX84" s="106"/>
      <c r="AY84" s="106"/>
      <c r="AZ84" s="106"/>
      <c r="BA84" s="106"/>
      <c r="BB84" s="106"/>
      <c r="BC84" s="106"/>
      <c r="BD84" s="178"/>
      <c r="BE84" s="178"/>
      <c r="BF84" s="178"/>
      <c r="BG84" s="178"/>
      <c r="BH84" s="178"/>
      <c r="BI84" s="178"/>
      <c r="BJ84" s="178"/>
      <c r="BK84" s="178"/>
      <c r="BL84" s="178"/>
      <c r="BM84" s="178"/>
      <c r="BN84" s="178"/>
      <c r="BO84" s="178"/>
      <c r="BP84" s="178"/>
      <c r="BQ84" s="178"/>
      <c r="BR84" s="178"/>
      <c r="BS84" s="178"/>
      <c r="BT84" s="178"/>
      <c r="BU84" s="178"/>
      <c r="BV84" s="178"/>
      <c r="BW84" s="178"/>
      <c r="BX84" s="178"/>
      <c r="BY84" s="178"/>
      <c r="BZ84" s="178"/>
      <c r="CA84" s="178"/>
      <c r="CB84" s="178"/>
      <c r="CC84" s="178"/>
      <c r="CD84" s="178"/>
    </row>
    <row r="85" spans="2:82">
      <c r="B85" s="27" t="s">
        <v>520</v>
      </c>
      <c r="C85" s="20" t="s">
        <v>521</v>
      </c>
      <c r="D85" s="16" t="s">
        <v>16</v>
      </c>
      <c r="E85" s="179"/>
      <c r="F85" s="179"/>
      <c r="G85" s="179"/>
      <c r="H85" s="179"/>
      <c r="I85" s="179"/>
      <c r="J85" s="179"/>
      <c r="K85" s="179"/>
      <c r="L85" s="179"/>
      <c r="M85" s="179"/>
      <c r="N85" s="179"/>
      <c r="O85" s="179"/>
      <c r="P85" s="179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  <c r="AS85" s="106"/>
      <c r="AT85" s="106"/>
      <c r="AU85" s="106"/>
      <c r="AV85" s="106"/>
      <c r="AW85" s="106"/>
      <c r="AX85" s="106"/>
      <c r="AY85" s="106"/>
      <c r="AZ85" s="106"/>
      <c r="BA85" s="106"/>
      <c r="BB85" s="106"/>
      <c r="BC85" s="106"/>
      <c r="BD85" s="178"/>
      <c r="BE85" s="178"/>
      <c r="BF85" s="178"/>
      <c r="BG85" s="178"/>
      <c r="BH85" s="178"/>
      <c r="BI85" s="178"/>
      <c r="BJ85" s="178"/>
      <c r="BK85" s="178"/>
      <c r="BL85" s="178"/>
      <c r="BM85" s="178"/>
      <c r="BN85" s="178"/>
      <c r="BO85" s="178"/>
      <c r="BP85" s="178"/>
      <c r="BQ85" s="178"/>
      <c r="BR85" s="178"/>
      <c r="BS85" s="178"/>
      <c r="BT85" s="178"/>
      <c r="BU85" s="178"/>
      <c r="BV85" s="178"/>
      <c r="BW85" s="178"/>
      <c r="BX85" s="178"/>
      <c r="BY85" s="178"/>
      <c r="BZ85" s="178"/>
      <c r="CA85" s="178"/>
      <c r="CB85" s="178"/>
      <c r="CC85" s="178"/>
      <c r="CD85" s="178"/>
    </row>
    <row r="86" spans="2:82">
      <c r="B86" s="27" t="s">
        <v>522</v>
      </c>
      <c r="C86" s="58" t="s">
        <v>523</v>
      </c>
      <c r="D86" s="16" t="s">
        <v>16</v>
      </c>
      <c r="E86" s="179"/>
      <c r="F86" s="179"/>
      <c r="G86" s="179"/>
      <c r="H86" s="179"/>
      <c r="I86" s="179"/>
      <c r="J86" s="179"/>
      <c r="K86" s="179"/>
      <c r="L86" s="179"/>
      <c r="M86" s="179"/>
      <c r="N86" s="179"/>
      <c r="O86" s="179"/>
      <c r="P86" s="179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  <c r="AS86" s="106"/>
      <c r="AT86" s="106"/>
      <c r="AU86" s="106"/>
      <c r="AV86" s="106"/>
      <c r="AW86" s="106"/>
      <c r="AX86" s="106"/>
      <c r="AY86" s="106"/>
      <c r="AZ86" s="106"/>
      <c r="BA86" s="106"/>
      <c r="BB86" s="106"/>
      <c r="BC86" s="106"/>
      <c r="BD86" s="178"/>
      <c r="BE86" s="178"/>
      <c r="BF86" s="178"/>
      <c r="BG86" s="178"/>
      <c r="BH86" s="178"/>
      <c r="BI86" s="178"/>
      <c r="BJ86" s="178"/>
      <c r="BK86" s="178"/>
      <c r="BL86" s="178"/>
      <c r="BM86" s="178"/>
      <c r="BN86" s="178"/>
      <c r="BO86" s="178"/>
      <c r="BP86" s="178"/>
      <c r="BQ86" s="178"/>
      <c r="BR86" s="178"/>
      <c r="BS86" s="178"/>
      <c r="BT86" s="178"/>
      <c r="BU86" s="178"/>
      <c r="BV86" s="178"/>
      <c r="BW86" s="178"/>
      <c r="BX86" s="178"/>
      <c r="BY86" s="178"/>
      <c r="BZ86" s="178"/>
      <c r="CA86" s="178"/>
      <c r="CB86" s="178"/>
      <c r="CC86" s="178"/>
      <c r="CD86" s="178"/>
    </row>
    <row r="87" spans="2:82">
      <c r="B87" s="27" t="s">
        <v>524</v>
      </c>
      <c r="C87" s="58" t="s">
        <v>525</v>
      </c>
      <c r="D87" s="16" t="s">
        <v>16</v>
      </c>
      <c r="E87" s="179"/>
      <c r="F87" s="179"/>
      <c r="G87" s="179"/>
      <c r="H87" s="179"/>
      <c r="I87" s="179"/>
      <c r="J87" s="179"/>
      <c r="K87" s="179"/>
      <c r="L87" s="179"/>
      <c r="M87" s="179"/>
      <c r="N87" s="179"/>
      <c r="O87" s="179"/>
      <c r="P87" s="179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  <c r="AT87" s="106"/>
      <c r="AU87" s="106"/>
      <c r="AV87" s="106"/>
      <c r="AW87" s="106"/>
      <c r="AX87" s="106"/>
      <c r="AY87" s="106"/>
      <c r="AZ87" s="106"/>
      <c r="BA87" s="106"/>
      <c r="BB87" s="106"/>
      <c r="BC87" s="106"/>
      <c r="BD87" s="178"/>
      <c r="BE87" s="178"/>
      <c r="BF87" s="178"/>
      <c r="BG87" s="178"/>
      <c r="BH87" s="178"/>
      <c r="BI87" s="178"/>
      <c r="BJ87" s="178"/>
      <c r="BK87" s="178"/>
      <c r="BL87" s="178"/>
      <c r="BM87" s="178"/>
      <c r="BN87" s="178"/>
      <c r="BO87" s="178"/>
      <c r="BP87" s="178"/>
      <c r="BQ87" s="178"/>
      <c r="BR87" s="178"/>
      <c r="BS87" s="178"/>
      <c r="BT87" s="178"/>
      <c r="BU87" s="178"/>
      <c r="BV87" s="178"/>
      <c r="BW87" s="178"/>
      <c r="BX87" s="178"/>
      <c r="BY87" s="178"/>
      <c r="BZ87" s="178"/>
      <c r="CA87" s="178"/>
      <c r="CB87" s="178"/>
      <c r="CC87" s="178"/>
      <c r="CD87" s="178"/>
    </row>
    <row r="88" spans="2:82">
      <c r="B88" s="27" t="s">
        <v>526</v>
      </c>
      <c r="C88" s="58" t="s">
        <v>527</v>
      </c>
      <c r="D88" s="16" t="s">
        <v>16</v>
      </c>
      <c r="E88" s="179"/>
      <c r="F88" s="179"/>
      <c r="G88" s="179"/>
      <c r="H88" s="179"/>
      <c r="I88" s="179"/>
      <c r="J88" s="179"/>
      <c r="K88" s="179"/>
      <c r="L88" s="179"/>
      <c r="M88" s="179"/>
      <c r="N88" s="179"/>
      <c r="O88" s="179"/>
      <c r="P88" s="179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  <c r="AS88" s="106"/>
      <c r="AT88" s="106"/>
      <c r="AU88" s="106"/>
      <c r="AV88" s="106"/>
      <c r="AW88" s="106"/>
      <c r="AX88" s="106"/>
      <c r="AY88" s="106"/>
      <c r="AZ88" s="106"/>
      <c r="BA88" s="106"/>
      <c r="BB88" s="106"/>
      <c r="BC88" s="106"/>
      <c r="BD88" s="178"/>
      <c r="BE88" s="178"/>
      <c r="BF88" s="178"/>
      <c r="BG88" s="178"/>
      <c r="BH88" s="178"/>
      <c r="BI88" s="178"/>
      <c r="BJ88" s="178"/>
      <c r="BK88" s="178"/>
      <c r="BL88" s="178"/>
      <c r="BM88" s="178"/>
      <c r="BN88" s="178"/>
      <c r="BO88" s="178"/>
      <c r="BP88" s="178"/>
      <c r="BQ88" s="178"/>
      <c r="BR88" s="178"/>
      <c r="BS88" s="178"/>
      <c r="BT88" s="178"/>
      <c r="BU88" s="178"/>
      <c r="BV88" s="178"/>
      <c r="BW88" s="178"/>
      <c r="BX88" s="178"/>
      <c r="BY88" s="178"/>
      <c r="BZ88" s="178"/>
      <c r="CA88" s="178"/>
      <c r="CB88" s="178"/>
      <c r="CC88" s="178"/>
      <c r="CD88" s="178"/>
    </row>
    <row r="89" spans="2:82">
      <c r="B89" s="28" t="s">
        <v>528</v>
      </c>
      <c r="C89" s="21" t="s">
        <v>529</v>
      </c>
      <c r="D89" s="22" t="s">
        <v>16</v>
      </c>
      <c r="E89" s="179"/>
      <c r="F89" s="179"/>
      <c r="G89" s="179"/>
      <c r="H89" s="179"/>
      <c r="I89" s="179"/>
      <c r="J89" s="179"/>
      <c r="K89" s="179"/>
      <c r="L89" s="179"/>
      <c r="M89" s="179"/>
      <c r="N89" s="179"/>
      <c r="O89" s="179"/>
      <c r="P89" s="179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  <c r="AS89" s="106"/>
      <c r="AT89" s="106"/>
      <c r="AU89" s="106"/>
      <c r="AV89" s="106"/>
      <c r="AW89" s="106"/>
      <c r="AX89" s="106"/>
      <c r="AY89" s="106"/>
      <c r="AZ89" s="106"/>
      <c r="BA89" s="106"/>
      <c r="BB89" s="106"/>
      <c r="BC89" s="106"/>
      <c r="BD89" s="178"/>
      <c r="BE89" s="178"/>
      <c r="BF89" s="178"/>
      <c r="BG89" s="178"/>
      <c r="BH89" s="178"/>
      <c r="BI89" s="178"/>
      <c r="BJ89" s="178"/>
      <c r="BK89" s="178"/>
      <c r="BL89" s="178"/>
      <c r="BM89" s="178"/>
      <c r="BN89" s="178"/>
      <c r="BO89" s="178"/>
      <c r="BP89" s="178"/>
      <c r="BQ89" s="178"/>
      <c r="BR89" s="178"/>
      <c r="BS89" s="178"/>
      <c r="BT89" s="178"/>
      <c r="BU89" s="178"/>
      <c r="BV89" s="178"/>
      <c r="BW89" s="178"/>
      <c r="BX89" s="178"/>
      <c r="BY89" s="178"/>
      <c r="BZ89" s="178"/>
      <c r="CA89" s="178"/>
      <c r="CB89" s="178"/>
      <c r="CC89" s="178"/>
      <c r="CD89" s="178"/>
    </row>
    <row r="90" spans="2:82">
      <c r="B90" s="27" t="s">
        <v>530</v>
      </c>
      <c r="C90" s="20" t="s">
        <v>531</v>
      </c>
      <c r="D90" s="16" t="s">
        <v>16</v>
      </c>
      <c r="E90" s="179"/>
      <c r="F90" s="179"/>
      <c r="G90" s="179"/>
      <c r="H90" s="179"/>
      <c r="I90" s="179"/>
      <c r="J90" s="179"/>
      <c r="K90" s="179"/>
      <c r="L90" s="179"/>
      <c r="M90" s="179"/>
      <c r="N90" s="179"/>
      <c r="O90" s="179"/>
      <c r="P90" s="179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  <c r="AS90" s="106"/>
      <c r="AT90" s="106"/>
      <c r="AU90" s="106"/>
      <c r="AV90" s="106"/>
      <c r="AW90" s="106"/>
      <c r="AX90" s="106"/>
      <c r="AY90" s="106"/>
      <c r="AZ90" s="106"/>
      <c r="BA90" s="106"/>
      <c r="BB90" s="106"/>
      <c r="BC90" s="106"/>
      <c r="BD90" s="178"/>
      <c r="BE90" s="178"/>
      <c r="BF90" s="178"/>
      <c r="BG90" s="178"/>
      <c r="BH90" s="178"/>
      <c r="BI90" s="178"/>
      <c r="BJ90" s="178"/>
      <c r="BK90" s="178"/>
      <c r="BL90" s="178"/>
      <c r="BM90" s="178"/>
      <c r="BN90" s="178"/>
      <c r="BO90" s="178"/>
      <c r="BP90" s="178"/>
      <c r="BQ90" s="178"/>
      <c r="BR90" s="178"/>
      <c r="BS90" s="178"/>
      <c r="BT90" s="178"/>
      <c r="BU90" s="178"/>
      <c r="BV90" s="178"/>
      <c r="BW90" s="178"/>
      <c r="BX90" s="178"/>
      <c r="BY90" s="178"/>
      <c r="BZ90" s="178"/>
      <c r="CA90" s="178"/>
      <c r="CB90" s="178"/>
      <c r="CC90" s="178"/>
      <c r="CD90" s="178"/>
    </row>
    <row r="91" spans="2:82">
      <c r="B91" s="27" t="s">
        <v>532</v>
      </c>
      <c r="C91" s="58" t="s">
        <v>533</v>
      </c>
      <c r="D91" s="16" t="s">
        <v>16</v>
      </c>
      <c r="E91" s="179"/>
      <c r="F91" s="179"/>
      <c r="G91" s="179"/>
      <c r="H91" s="179"/>
      <c r="I91" s="179"/>
      <c r="J91" s="179"/>
      <c r="K91" s="179"/>
      <c r="L91" s="179"/>
      <c r="M91" s="179"/>
      <c r="N91" s="179"/>
      <c r="O91" s="179"/>
      <c r="P91" s="179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  <c r="AS91" s="106"/>
      <c r="AT91" s="106"/>
      <c r="AU91" s="106"/>
      <c r="AV91" s="106"/>
      <c r="AW91" s="106"/>
      <c r="AX91" s="106"/>
      <c r="AY91" s="106"/>
      <c r="AZ91" s="106"/>
      <c r="BA91" s="106"/>
      <c r="BB91" s="106"/>
      <c r="BC91" s="106"/>
      <c r="BD91" s="178"/>
      <c r="BE91" s="178"/>
      <c r="BF91" s="178"/>
      <c r="BG91" s="178"/>
      <c r="BH91" s="178"/>
      <c r="BI91" s="178"/>
      <c r="BJ91" s="178"/>
      <c r="BK91" s="178"/>
      <c r="BL91" s="178"/>
      <c r="BM91" s="178"/>
      <c r="BN91" s="178"/>
      <c r="BO91" s="178"/>
      <c r="BP91" s="178"/>
      <c r="BQ91" s="178"/>
      <c r="BR91" s="178"/>
      <c r="BS91" s="178"/>
      <c r="BT91" s="178"/>
      <c r="BU91" s="178"/>
      <c r="BV91" s="178"/>
      <c r="BW91" s="178"/>
      <c r="BX91" s="178"/>
      <c r="BY91" s="178"/>
      <c r="BZ91" s="178"/>
      <c r="CA91" s="178"/>
      <c r="CB91" s="178"/>
      <c r="CC91" s="178"/>
      <c r="CD91" s="178"/>
    </row>
    <row r="92" spans="2:82">
      <c r="B92" s="27" t="s">
        <v>534</v>
      </c>
      <c r="C92" s="58" t="s">
        <v>535</v>
      </c>
      <c r="D92" s="16" t="s">
        <v>16</v>
      </c>
      <c r="E92" s="179"/>
      <c r="F92" s="179"/>
      <c r="G92" s="179"/>
      <c r="H92" s="179"/>
      <c r="I92" s="179"/>
      <c r="J92" s="179"/>
      <c r="K92" s="179"/>
      <c r="L92" s="179"/>
      <c r="M92" s="179"/>
      <c r="N92" s="179"/>
      <c r="O92" s="179"/>
      <c r="P92" s="179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  <c r="AS92" s="106"/>
      <c r="AT92" s="106"/>
      <c r="AU92" s="106"/>
      <c r="AV92" s="106"/>
      <c r="AW92" s="106"/>
      <c r="AX92" s="106"/>
      <c r="AY92" s="106"/>
      <c r="AZ92" s="106"/>
      <c r="BA92" s="106"/>
      <c r="BB92" s="106"/>
      <c r="BC92" s="106"/>
      <c r="BD92" s="178"/>
      <c r="BE92" s="178"/>
      <c r="BF92" s="178"/>
      <c r="BG92" s="178"/>
      <c r="BH92" s="178"/>
      <c r="BI92" s="178"/>
      <c r="BJ92" s="178"/>
      <c r="BK92" s="178"/>
      <c r="BL92" s="178"/>
      <c r="BM92" s="178"/>
      <c r="BN92" s="178"/>
      <c r="BO92" s="178"/>
      <c r="BP92" s="178"/>
      <c r="BQ92" s="178"/>
      <c r="BR92" s="178"/>
      <c r="BS92" s="178"/>
      <c r="BT92" s="178"/>
      <c r="BU92" s="178"/>
      <c r="BV92" s="178"/>
      <c r="BW92" s="178"/>
      <c r="BX92" s="178"/>
      <c r="BY92" s="178"/>
      <c r="BZ92" s="178"/>
      <c r="CA92" s="178"/>
      <c r="CB92" s="178"/>
      <c r="CC92" s="178"/>
      <c r="CD92" s="178"/>
    </row>
    <row r="93" spans="2:82">
      <c r="B93" s="27" t="s">
        <v>536</v>
      </c>
      <c r="C93" s="58" t="s">
        <v>529</v>
      </c>
      <c r="D93" s="16" t="s">
        <v>16</v>
      </c>
      <c r="E93" s="179"/>
      <c r="F93" s="179"/>
      <c r="G93" s="179"/>
      <c r="H93" s="179"/>
      <c r="I93" s="179"/>
      <c r="J93" s="179"/>
      <c r="K93" s="179"/>
      <c r="L93" s="179"/>
      <c r="M93" s="179"/>
      <c r="N93" s="179"/>
      <c r="O93" s="179"/>
      <c r="P93" s="179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  <c r="AS93" s="106"/>
      <c r="AT93" s="106"/>
      <c r="AU93" s="106"/>
      <c r="AV93" s="106"/>
      <c r="AW93" s="106"/>
      <c r="AX93" s="106"/>
      <c r="AY93" s="106"/>
      <c r="AZ93" s="106"/>
      <c r="BA93" s="106"/>
      <c r="BB93" s="106"/>
      <c r="BC93" s="106"/>
      <c r="BD93" s="178"/>
      <c r="BE93" s="178"/>
      <c r="BF93" s="178"/>
      <c r="BG93" s="178"/>
      <c r="BH93" s="178"/>
      <c r="BI93" s="178"/>
      <c r="BJ93" s="178"/>
      <c r="BK93" s="178"/>
      <c r="BL93" s="178"/>
      <c r="BM93" s="178"/>
      <c r="BN93" s="178"/>
      <c r="BO93" s="178"/>
      <c r="BP93" s="178"/>
      <c r="BQ93" s="178"/>
      <c r="BR93" s="178"/>
      <c r="BS93" s="178"/>
      <c r="BT93" s="178"/>
      <c r="BU93" s="178"/>
      <c r="BV93" s="178"/>
      <c r="BW93" s="178"/>
      <c r="BX93" s="178"/>
      <c r="BY93" s="178"/>
      <c r="BZ93" s="178"/>
      <c r="CA93" s="178"/>
      <c r="CB93" s="178"/>
      <c r="CC93" s="178"/>
      <c r="CD93" s="178"/>
    </row>
    <row r="94" spans="2:82">
      <c r="B94" s="28" t="s">
        <v>537</v>
      </c>
      <c r="C94" s="61" t="s">
        <v>538</v>
      </c>
      <c r="D94" s="22" t="s">
        <v>16</v>
      </c>
      <c r="E94" s="179"/>
      <c r="F94" s="179"/>
      <c r="G94" s="179"/>
      <c r="H94" s="179"/>
      <c r="I94" s="179"/>
      <c r="J94" s="179"/>
      <c r="K94" s="179"/>
      <c r="L94" s="179"/>
      <c r="M94" s="179"/>
      <c r="N94" s="179"/>
      <c r="O94" s="179"/>
      <c r="P94" s="179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  <c r="AS94" s="106"/>
      <c r="AT94" s="106"/>
      <c r="AU94" s="106"/>
      <c r="AV94" s="106"/>
      <c r="AW94" s="106"/>
      <c r="AX94" s="106"/>
      <c r="AY94" s="106"/>
      <c r="AZ94" s="106"/>
      <c r="BA94" s="106"/>
      <c r="BB94" s="106"/>
      <c r="BC94" s="106"/>
      <c r="BD94" s="178"/>
      <c r="BE94" s="178"/>
      <c r="BF94" s="178"/>
      <c r="BG94" s="178"/>
      <c r="BH94" s="178"/>
      <c r="BI94" s="178"/>
      <c r="BJ94" s="178"/>
      <c r="BK94" s="178"/>
      <c r="BL94" s="178"/>
      <c r="BM94" s="178"/>
      <c r="BN94" s="178"/>
      <c r="BO94" s="178"/>
      <c r="BP94" s="178"/>
      <c r="BQ94" s="178"/>
      <c r="BR94" s="178"/>
      <c r="BS94" s="178"/>
      <c r="BT94" s="178"/>
      <c r="BU94" s="178"/>
      <c r="BV94" s="178"/>
      <c r="BW94" s="178"/>
      <c r="BX94" s="178"/>
      <c r="BY94" s="178"/>
      <c r="BZ94" s="178"/>
      <c r="CA94" s="178"/>
      <c r="CB94" s="178"/>
      <c r="CC94" s="178"/>
      <c r="CD94" s="178"/>
    </row>
    <row r="95" spans="2:82">
      <c r="B95" s="27" t="s">
        <v>153</v>
      </c>
      <c r="C95" s="20" t="s">
        <v>539</v>
      </c>
      <c r="D95" s="16" t="s">
        <v>16</v>
      </c>
      <c r="E95" s="179"/>
      <c r="F95" s="179"/>
      <c r="G95" s="179"/>
      <c r="H95" s="179"/>
      <c r="I95" s="179"/>
      <c r="J95" s="179"/>
      <c r="K95" s="179"/>
      <c r="L95" s="179"/>
      <c r="M95" s="179"/>
      <c r="N95" s="179"/>
      <c r="O95" s="179"/>
      <c r="P95" s="179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  <c r="AS95" s="106"/>
      <c r="AT95" s="106"/>
      <c r="AU95" s="106"/>
      <c r="AV95" s="106"/>
      <c r="AW95" s="106"/>
      <c r="AX95" s="106"/>
      <c r="AY95" s="106"/>
      <c r="AZ95" s="106"/>
      <c r="BA95" s="106"/>
      <c r="BB95" s="106"/>
      <c r="BC95" s="106"/>
      <c r="BD95" s="178"/>
      <c r="BE95" s="178"/>
      <c r="BF95" s="178"/>
      <c r="BG95" s="178"/>
      <c r="BH95" s="178"/>
      <c r="BI95" s="178"/>
      <c r="BJ95" s="178"/>
      <c r="BK95" s="178"/>
      <c r="BL95" s="178"/>
      <c r="BM95" s="178"/>
      <c r="BN95" s="178"/>
      <c r="BO95" s="178"/>
      <c r="BP95" s="178"/>
      <c r="BQ95" s="178"/>
      <c r="BR95" s="178"/>
      <c r="BS95" s="178"/>
      <c r="BT95" s="178"/>
      <c r="BU95" s="178"/>
      <c r="BV95" s="178"/>
      <c r="BW95" s="178"/>
      <c r="BX95" s="178"/>
      <c r="BY95" s="178"/>
      <c r="BZ95" s="178"/>
      <c r="CA95" s="178"/>
      <c r="CB95" s="178"/>
      <c r="CC95" s="178"/>
      <c r="CD95" s="178"/>
    </row>
    <row r="96" spans="2:82">
      <c r="B96" s="27" t="s">
        <v>540</v>
      </c>
      <c r="C96" s="20" t="s">
        <v>541</v>
      </c>
      <c r="D96" s="16" t="s">
        <v>16</v>
      </c>
      <c r="E96" s="179"/>
      <c r="F96" s="179"/>
      <c r="G96" s="179"/>
      <c r="H96" s="179"/>
      <c r="I96" s="179"/>
      <c r="J96" s="179"/>
      <c r="K96" s="179"/>
      <c r="L96" s="179"/>
      <c r="M96" s="179"/>
      <c r="N96" s="179"/>
      <c r="O96" s="179"/>
      <c r="P96" s="179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  <c r="AS96" s="106"/>
      <c r="AT96" s="106"/>
      <c r="AU96" s="106"/>
      <c r="AV96" s="106"/>
      <c r="AW96" s="106"/>
      <c r="AX96" s="106"/>
      <c r="AY96" s="106"/>
      <c r="AZ96" s="106"/>
      <c r="BA96" s="106"/>
      <c r="BB96" s="106"/>
      <c r="BC96" s="106"/>
      <c r="BD96" s="178"/>
      <c r="BE96" s="178"/>
      <c r="BF96" s="178"/>
      <c r="BG96" s="178"/>
      <c r="BH96" s="178"/>
      <c r="BI96" s="178"/>
      <c r="BJ96" s="178"/>
      <c r="BK96" s="178"/>
      <c r="BL96" s="178"/>
      <c r="BM96" s="178"/>
      <c r="BN96" s="178"/>
      <c r="BO96" s="178"/>
      <c r="BP96" s="178"/>
      <c r="BQ96" s="178"/>
      <c r="BR96" s="178"/>
      <c r="BS96" s="178"/>
      <c r="BT96" s="178"/>
      <c r="BU96" s="178"/>
      <c r="BV96" s="178"/>
      <c r="BW96" s="178"/>
      <c r="BX96" s="178"/>
      <c r="BY96" s="178"/>
      <c r="BZ96" s="178"/>
      <c r="CA96" s="178"/>
      <c r="CB96" s="178"/>
      <c r="CC96" s="178"/>
      <c r="CD96" s="178"/>
    </row>
    <row r="97" spans="2:82">
      <c r="B97" s="27" t="s">
        <v>542</v>
      </c>
      <c r="C97" s="58" t="s">
        <v>543</v>
      </c>
      <c r="D97" s="16" t="s">
        <v>16</v>
      </c>
      <c r="E97" s="179"/>
      <c r="F97" s="179"/>
      <c r="G97" s="179"/>
      <c r="H97" s="179"/>
      <c r="I97" s="179"/>
      <c r="J97" s="179"/>
      <c r="K97" s="179"/>
      <c r="L97" s="179"/>
      <c r="M97" s="179"/>
      <c r="N97" s="179"/>
      <c r="O97" s="179"/>
      <c r="P97" s="179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  <c r="AS97" s="106"/>
      <c r="AT97" s="106"/>
      <c r="AU97" s="106"/>
      <c r="AV97" s="106"/>
      <c r="AW97" s="106"/>
      <c r="AX97" s="106"/>
      <c r="AY97" s="106"/>
      <c r="AZ97" s="106"/>
      <c r="BA97" s="106"/>
      <c r="BB97" s="106"/>
      <c r="BC97" s="106"/>
      <c r="BD97" s="178"/>
      <c r="BE97" s="178"/>
      <c r="BF97" s="178"/>
      <c r="BG97" s="178"/>
      <c r="BH97" s="178"/>
      <c r="BI97" s="178"/>
      <c r="BJ97" s="178"/>
      <c r="BK97" s="178"/>
      <c r="BL97" s="178"/>
      <c r="BM97" s="178"/>
      <c r="BN97" s="178"/>
      <c r="BO97" s="178"/>
      <c r="BP97" s="178"/>
      <c r="BQ97" s="178"/>
      <c r="BR97" s="178"/>
      <c r="BS97" s="178"/>
      <c r="BT97" s="178"/>
      <c r="BU97" s="178"/>
      <c r="BV97" s="178"/>
      <c r="BW97" s="178"/>
      <c r="BX97" s="178"/>
      <c r="BY97" s="178"/>
      <c r="BZ97" s="178"/>
      <c r="CA97" s="178"/>
      <c r="CB97" s="178"/>
      <c r="CC97" s="178"/>
      <c r="CD97" s="178"/>
    </row>
    <row r="98" spans="2:82">
      <c r="B98" s="27" t="s">
        <v>544</v>
      </c>
      <c r="C98" s="58" t="s">
        <v>545</v>
      </c>
      <c r="D98" s="16" t="s">
        <v>16</v>
      </c>
      <c r="E98" s="179"/>
      <c r="F98" s="179"/>
      <c r="G98" s="179"/>
      <c r="H98" s="179"/>
      <c r="I98" s="179"/>
      <c r="J98" s="179"/>
      <c r="K98" s="179"/>
      <c r="L98" s="179"/>
      <c r="M98" s="179"/>
      <c r="N98" s="179"/>
      <c r="O98" s="179"/>
      <c r="P98" s="179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  <c r="AS98" s="106"/>
      <c r="AT98" s="106"/>
      <c r="AU98" s="106"/>
      <c r="AV98" s="106"/>
      <c r="AW98" s="106"/>
      <c r="AX98" s="106"/>
      <c r="AY98" s="106"/>
      <c r="AZ98" s="106"/>
      <c r="BA98" s="106"/>
      <c r="BB98" s="106"/>
      <c r="BC98" s="106"/>
      <c r="BD98" s="178"/>
      <c r="BE98" s="178"/>
      <c r="BF98" s="178"/>
      <c r="BG98" s="178"/>
      <c r="BH98" s="178"/>
      <c r="BI98" s="178"/>
      <c r="BJ98" s="178"/>
      <c r="BK98" s="178"/>
      <c r="BL98" s="178"/>
      <c r="BM98" s="178"/>
      <c r="BN98" s="178"/>
      <c r="BO98" s="178"/>
      <c r="BP98" s="178"/>
      <c r="BQ98" s="178"/>
      <c r="BR98" s="178"/>
      <c r="BS98" s="178"/>
      <c r="BT98" s="178"/>
      <c r="BU98" s="178"/>
      <c r="BV98" s="178"/>
      <c r="BW98" s="178"/>
      <c r="BX98" s="178"/>
      <c r="BY98" s="178"/>
      <c r="BZ98" s="178"/>
      <c r="CA98" s="178"/>
      <c r="CB98" s="178"/>
      <c r="CC98" s="178"/>
      <c r="CD98" s="178"/>
    </row>
    <row r="99" spans="2:82">
      <c r="B99" s="17" t="s">
        <v>154</v>
      </c>
      <c r="C99" s="63" t="s">
        <v>546</v>
      </c>
      <c r="D99" s="18" t="s">
        <v>16</v>
      </c>
      <c r="E99" s="179"/>
      <c r="F99" s="179"/>
      <c r="G99" s="179"/>
      <c r="H99" s="179"/>
      <c r="I99" s="179"/>
      <c r="J99" s="179"/>
      <c r="K99" s="179"/>
      <c r="L99" s="179"/>
      <c r="M99" s="179"/>
      <c r="N99" s="179"/>
      <c r="O99" s="179"/>
      <c r="P99" s="179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  <c r="AS99" s="106"/>
      <c r="AT99" s="106"/>
      <c r="AU99" s="106"/>
      <c r="AV99" s="106"/>
      <c r="AW99" s="106"/>
      <c r="AX99" s="106"/>
      <c r="AY99" s="106"/>
      <c r="AZ99" s="106"/>
      <c r="BA99" s="106"/>
      <c r="BB99" s="106"/>
      <c r="BC99" s="106"/>
      <c r="BD99" s="178"/>
      <c r="BE99" s="178"/>
      <c r="BF99" s="178"/>
      <c r="BG99" s="178"/>
      <c r="BH99" s="178"/>
      <c r="BI99" s="178"/>
      <c r="BJ99" s="178"/>
      <c r="BK99" s="178"/>
      <c r="BL99" s="178"/>
      <c r="BM99" s="178"/>
      <c r="BN99" s="178"/>
      <c r="BO99" s="178"/>
      <c r="BP99" s="178"/>
      <c r="BQ99" s="178"/>
      <c r="BR99" s="178"/>
      <c r="BS99" s="178"/>
      <c r="BT99" s="178"/>
      <c r="BU99" s="178"/>
      <c r="BV99" s="178"/>
      <c r="BW99" s="178"/>
      <c r="BX99" s="178"/>
      <c r="BY99" s="178"/>
      <c r="BZ99" s="178"/>
      <c r="CA99" s="178"/>
      <c r="CB99" s="178"/>
      <c r="CC99" s="178"/>
      <c r="CD99" s="178"/>
    </row>
  </sheetData>
  <mergeCells count="7">
    <mergeCell ref="CD6:CD7"/>
    <mergeCell ref="B5:C6"/>
    <mergeCell ref="Q6:Q7"/>
    <mergeCell ref="AD6:AD7"/>
    <mergeCell ref="AQ6:AQ7"/>
    <mergeCell ref="BQ6:BQ7"/>
    <mergeCell ref="BD6:BD7"/>
  </mergeCells>
  <hyperlinks>
    <hyperlink ref="B1" location="Indice!A1" display="Regresar" xr:uid="{00000000-0004-0000-0500-000000000000}"/>
  </hyperlinks>
  <pageMargins left="0.7" right="0.7" top="0.75" bottom="0.75" header="0.3" footer="0.3"/>
  <ignoredErrors>
    <ignoredError sqref="B8:B9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M114"/>
  <sheetViews>
    <sheetView showGridLines="0" zoomScaleNormal="10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J1" sqref="J1:J1048576"/>
    </sheetView>
  </sheetViews>
  <sheetFormatPr baseColWidth="10" defaultColWidth="11.42578125" defaultRowHeight="15"/>
  <cols>
    <col min="1" max="1" width="1.7109375" style="74" customWidth="1"/>
    <col min="2" max="2" width="4.7109375" style="74" customWidth="1"/>
    <col min="3" max="3" width="58.28515625" style="74" customWidth="1"/>
    <col min="4" max="4" width="1.7109375" style="74" customWidth="1"/>
    <col min="5" max="7" width="11.42578125" style="74"/>
    <col min="8" max="8" width="13.28515625" style="74" bestFit="1" customWidth="1"/>
    <col min="9" max="9" width="16.28515625" style="74" bestFit="1" customWidth="1"/>
    <col min="10" max="16384" width="11.42578125" style="74"/>
  </cols>
  <sheetData>
    <row r="1" spans="2:13">
      <c r="B1" s="76" t="s">
        <v>88</v>
      </c>
    </row>
    <row r="2" spans="2:13" ht="15.75">
      <c r="B2" s="35" t="s">
        <v>86</v>
      </c>
      <c r="C2" s="36"/>
      <c r="D2" s="19"/>
      <c r="E2" s="158" t="s">
        <v>714</v>
      </c>
      <c r="F2" s="158"/>
      <c r="G2" s="158"/>
      <c r="H2" s="158"/>
      <c r="I2" s="158"/>
      <c r="J2" s="158"/>
    </row>
    <row r="3" spans="2:13" ht="15.75">
      <c r="B3" s="35" t="s">
        <v>547</v>
      </c>
      <c r="C3" s="37"/>
      <c r="D3" s="16"/>
      <c r="E3" s="158" t="s">
        <v>87</v>
      </c>
      <c r="F3" s="158"/>
      <c r="G3" s="158"/>
      <c r="H3" s="158"/>
      <c r="I3" s="158"/>
      <c r="J3" s="158"/>
    </row>
    <row r="4" spans="2:13" ht="14.45" customHeight="1">
      <c r="B4" s="13"/>
      <c r="C4" s="14"/>
      <c r="D4" s="15"/>
      <c r="E4" s="159" t="s">
        <v>711</v>
      </c>
      <c r="F4" s="160"/>
      <c r="G4" s="160"/>
      <c r="H4" s="160"/>
      <c r="I4" s="160"/>
      <c r="J4" s="160"/>
    </row>
    <row r="5" spans="2:13" ht="14.45" customHeight="1">
      <c r="B5" s="198" t="s">
        <v>548</v>
      </c>
      <c r="C5" s="199"/>
      <c r="D5" s="16"/>
      <c r="E5" s="160"/>
      <c r="F5" s="160"/>
      <c r="G5" s="160"/>
      <c r="H5" s="160"/>
      <c r="I5" s="160"/>
      <c r="J5" s="160"/>
    </row>
    <row r="6" spans="2:13" s="128" customFormat="1">
      <c r="B6" s="198"/>
      <c r="C6" s="199"/>
      <c r="D6" s="125"/>
      <c r="E6" s="197">
        <v>2018</v>
      </c>
      <c r="F6" s="197">
        <v>2019</v>
      </c>
      <c r="G6" s="197">
        <v>2020</v>
      </c>
      <c r="H6" s="197">
        <v>2021</v>
      </c>
      <c r="I6" s="197">
        <v>2022</v>
      </c>
      <c r="J6" s="197">
        <v>2023</v>
      </c>
    </row>
    <row r="7" spans="2:13" s="128" customFormat="1">
      <c r="B7" s="133"/>
      <c r="C7" s="134"/>
      <c r="D7" s="125"/>
      <c r="E7" s="197"/>
      <c r="F7" s="197"/>
      <c r="G7" s="197"/>
      <c r="H7" s="197"/>
      <c r="I7" s="197"/>
      <c r="J7" s="197"/>
    </row>
    <row r="8" spans="2:13">
      <c r="B8" s="71" t="s">
        <v>549</v>
      </c>
      <c r="C8" s="77" t="s">
        <v>550</v>
      </c>
      <c r="D8" s="78" t="s">
        <v>16</v>
      </c>
      <c r="E8" s="139">
        <f t="shared" ref="E8:I8" si="0">+E9+E18+E24+E31+E41+E48+E55+E62+E69+E78</f>
        <v>80440.822961659709</v>
      </c>
      <c r="F8" s="139">
        <f t="shared" si="0"/>
        <v>80781.974052796897</v>
      </c>
      <c r="G8" s="139">
        <f t="shared" si="0"/>
        <v>87401.361308260006</v>
      </c>
      <c r="H8" s="139">
        <f t="shared" si="0"/>
        <v>108493.25749620999</v>
      </c>
      <c r="I8" s="139">
        <f t="shared" si="0"/>
        <v>114549.76469255002</v>
      </c>
      <c r="J8" s="139">
        <f t="shared" ref="J8" si="1">+J9+J18+J24+J31+J41+J48+J55+J62+J69+J78</f>
        <v>123251.97366573001</v>
      </c>
      <c r="M8" s="153"/>
    </row>
    <row r="9" spans="2:13" s="128" customFormat="1">
      <c r="B9" s="127" t="s">
        <v>551</v>
      </c>
      <c r="C9" s="124" t="s">
        <v>552</v>
      </c>
      <c r="D9" s="125" t="s">
        <v>16</v>
      </c>
      <c r="E9" s="140">
        <v>10509.52105383971</v>
      </c>
      <c r="F9" s="140">
        <v>11511.057712326887</v>
      </c>
      <c r="G9" s="140">
        <v>11066.485955699991</v>
      </c>
      <c r="H9" s="140">
        <v>12793.4509499</v>
      </c>
      <c r="I9" s="140">
        <v>14775.304574690002</v>
      </c>
      <c r="J9" s="140">
        <v>17788.829796820002</v>
      </c>
      <c r="M9" s="157"/>
    </row>
    <row r="10" spans="2:13">
      <c r="B10" s="27" t="s">
        <v>553</v>
      </c>
      <c r="C10" s="58" t="s">
        <v>554</v>
      </c>
      <c r="D10" s="69" t="s">
        <v>16</v>
      </c>
      <c r="E10" s="144"/>
      <c r="F10" s="144"/>
      <c r="G10" s="144"/>
      <c r="H10" s="144"/>
      <c r="I10" s="144"/>
      <c r="J10" s="144"/>
      <c r="M10" s="153"/>
    </row>
    <row r="11" spans="2:13">
      <c r="B11" s="27" t="s">
        <v>555</v>
      </c>
      <c r="C11" s="58" t="s">
        <v>556</v>
      </c>
      <c r="D11" s="69" t="s">
        <v>16</v>
      </c>
      <c r="E11" s="144"/>
      <c r="F11" s="144"/>
      <c r="G11" s="144"/>
      <c r="H11" s="144"/>
      <c r="I11" s="144"/>
      <c r="J11" s="144"/>
      <c r="M11" s="153"/>
    </row>
    <row r="12" spans="2:13">
      <c r="B12" s="27" t="s">
        <v>557</v>
      </c>
      <c r="C12" s="58" t="s">
        <v>558</v>
      </c>
      <c r="D12" s="69" t="s">
        <v>16</v>
      </c>
      <c r="E12" s="144"/>
      <c r="F12" s="144"/>
      <c r="G12" s="144"/>
      <c r="H12" s="144"/>
      <c r="I12" s="144"/>
      <c r="J12" s="144"/>
      <c r="M12" s="153"/>
    </row>
    <row r="13" spans="2:13">
      <c r="B13" s="27" t="s">
        <v>559</v>
      </c>
      <c r="C13" s="58" t="s">
        <v>560</v>
      </c>
      <c r="D13" s="69" t="s">
        <v>16</v>
      </c>
      <c r="E13" s="144"/>
      <c r="F13" s="144"/>
      <c r="G13" s="144"/>
      <c r="H13" s="144"/>
      <c r="I13" s="144"/>
      <c r="J13" s="144"/>
      <c r="M13" s="153"/>
    </row>
    <row r="14" spans="2:13">
      <c r="B14" s="27" t="s">
        <v>561</v>
      </c>
      <c r="C14" s="58" t="s">
        <v>562</v>
      </c>
      <c r="D14" s="69" t="s">
        <v>16</v>
      </c>
      <c r="E14" s="144"/>
      <c r="F14" s="144"/>
      <c r="G14" s="144"/>
      <c r="H14" s="144"/>
      <c r="I14" s="144"/>
      <c r="J14" s="144"/>
      <c r="M14" s="153"/>
    </row>
    <row r="15" spans="2:13">
      <c r="B15" s="27" t="s">
        <v>563</v>
      </c>
      <c r="C15" s="58" t="s">
        <v>564</v>
      </c>
      <c r="D15" s="69" t="s">
        <v>16</v>
      </c>
      <c r="E15" s="144"/>
      <c r="F15" s="144"/>
      <c r="G15" s="144"/>
      <c r="H15" s="144"/>
      <c r="I15" s="144"/>
      <c r="J15" s="144"/>
      <c r="M15" s="153"/>
    </row>
    <row r="16" spans="2:13">
      <c r="B16" s="27" t="s">
        <v>565</v>
      </c>
      <c r="C16" s="58" t="s">
        <v>566</v>
      </c>
      <c r="D16" s="69" t="s">
        <v>16</v>
      </c>
      <c r="E16" s="144"/>
      <c r="F16" s="144"/>
      <c r="G16" s="144"/>
      <c r="H16" s="144"/>
      <c r="I16" s="144"/>
      <c r="J16" s="144"/>
      <c r="M16" s="153"/>
    </row>
    <row r="17" spans="2:13">
      <c r="B17" s="28" t="s">
        <v>567</v>
      </c>
      <c r="C17" s="79" t="s">
        <v>568</v>
      </c>
      <c r="D17" s="75" t="s">
        <v>16</v>
      </c>
      <c r="E17" s="144"/>
      <c r="F17" s="144"/>
      <c r="G17" s="144"/>
      <c r="H17" s="144"/>
      <c r="I17" s="144"/>
      <c r="J17" s="144"/>
      <c r="M17" s="153"/>
    </row>
    <row r="18" spans="2:13" s="128" customFormat="1">
      <c r="B18" s="127" t="s">
        <v>569</v>
      </c>
      <c r="C18" s="124" t="s">
        <v>570</v>
      </c>
      <c r="D18" s="129" t="s">
        <v>16</v>
      </c>
      <c r="E18" s="140">
        <v>2690.4390348099996</v>
      </c>
      <c r="F18" s="140">
        <v>2697.0622469599998</v>
      </c>
      <c r="G18" s="140">
        <v>2684.0485820900003</v>
      </c>
      <c r="H18" s="140">
        <v>2877.6644533600002</v>
      </c>
      <c r="I18" s="140">
        <v>3401.5841270599999</v>
      </c>
      <c r="J18" s="140">
        <v>3564.50931696</v>
      </c>
      <c r="M18" s="157"/>
    </row>
    <row r="19" spans="2:13">
      <c r="B19" s="27" t="s">
        <v>571</v>
      </c>
      <c r="C19" s="58" t="s">
        <v>572</v>
      </c>
      <c r="D19" s="69" t="s">
        <v>16</v>
      </c>
      <c r="E19" s="144"/>
      <c r="F19" s="144"/>
      <c r="G19" s="144"/>
      <c r="H19" s="144"/>
      <c r="I19" s="144"/>
      <c r="J19" s="144"/>
      <c r="M19" s="153"/>
    </row>
    <row r="20" spans="2:13">
      <c r="B20" s="27" t="s">
        <v>573</v>
      </c>
      <c r="C20" s="58" t="s">
        <v>574</v>
      </c>
      <c r="D20" s="69" t="s">
        <v>16</v>
      </c>
      <c r="E20" s="144"/>
      <c r="F20" s="144"/>
      <c r="G20" s="144"/>
      <c r="H20" s="144"/>
      <c r="I20" s="144"/>
      <c r="J20" s="144"/>
      <c r="M20" s="153"/>
    </row>
    <row r="21" spans="2:13">
      <c r="B21" s="27" t="s">
        <v>575</v>
      </c>
      <c r="C21" s="58" t="s">
        <v>576</v>
      </c>
      <c r="D21" s="69" t="s">
        <v>16</v>
      </c>
      <c r="E21" s="144"/>
      <c r="F21" s="144"/>
      <c r="G21" s="144"/>
      <c r="H21" s="144"/>
      <c r="I21" s="144"/>
      <c r="J21" s="144"/>
      <c r="M21" s="153"/>
    </row>
    <row r="22" spans="2:13">
      <c r="B22" s="27" t="s">
        <v>577</v>
      </c>
      <c r="C22" s="58" t="s">
        <v>578</v>
      </c>
      <c r="D22" s="69" t="s">
        <v>16</v>
      </c>
      <c r="E22" s="144"/>
      <c r="F22" s="144"/>
      <c r="G22" s="144"/>
      <c r="H22" s="144"/>
      <c r="I22" s="144"/>
      <c r="J22" s="144"/>
      <c r="M22" s="153"/>
    </row>
    <row r="23" spans="2:13">
      <c r="B23" s="28" t="s">
        <v>579</v>
      </c>
      <c r="C23" s="61" t="s">
        <v>580</v>
      </c>
      <c r="D23" s="75" t="s">
        <v>16</v>
      </c>
      <c r="E23" s="144"/>
      <c r="F23" s="144"/>
      <c r="G23" s="144"/>
      <c r="H23" s="144"/>
      <c r="I23" s="144"/>
      <c r="J23" s="144"/>
      <c r="M23" s="153"/>
    </row>
    <row r="24" spans="2:13" s="128" customFormat="1">
      <c r="B24" s="127" t="s">
        <v>581</v>
      </c>
      <c r="C24" s="124" t="s">
        <v>582</v>
      </c>
      <c r="D24" s="129" t="s">
        <v>16</v>
      </c>
      <c r="E24" s="140">
        <v>8391.8862370799998</v>
      </c>
      <c r="F24" s="140">
        <v>8476.90592345</v>
      </c>
      <c r="G24" s="140">
        <v>8715.2069779500016</v>
      </c>
      <c r="H24" s="140">
        <v>9753.8683155300005</v>
      </c>
      <c r="I24" s="140">
        <v>10261.296706269999</v>
      </c>
      <c r="J24" s="140">
        <v>11057.301400010001</v>
      </c>
      <c r="M24" s="157"/>
    </row>
    <row r="25" spans="2:13">
      <c r="B25" s="27" t="s">
        <v>583</v>
      </c>
      <c r="C25" s="58" t="s">
        <v>584</v>
      </c>
      <c r="D25" s="69" t="s">
        <v>16</v>
      </c>
      <c r="E25" s="144"/>
      <c r="F25" s="144"/>
      <c r="G25" s="144"/>
      <c r="H25" s="144"/>
      <c r="I25" s="144"/>
      <c r="J25" s="144"/>
      <c r="M25" s="153"/>
    </row>
    <row r="26" spans="2:13">
      <c r="B26" s="27" t="s">
        <v>585</v>
      </c>
      <c r="C26" s="58" t="s">
        <v>586</v>
      </c>
      <c r="D26" s="69" t="s">
        <v>16</v>
      </c>
      <c r="E26" s="144"/>
      <c r="F26" s="144"/>
      <c r="G26" s="144"/>
      <c r="H26" s="144"/>
      <c r="I26" s="144"/>
      <c r="J26" s="144"/>
      <c r="M26" s="153"/>
    </row>
    <row r="27" spans="2:13">
      <c r="B27" s="27" t="s">
        <v>587</v>
      </c>
      <c r="C27" s="58" t="s">
        <v>588</v>
      </c>
      <c r="D27" s="69" t="s">
        <v>16</v>
      </c>
      <c r="E27" s="144"/>
      <c r="F27" s="144"/>
      <c r="G27" s="144"/>
      <c r="H27" s="144"/>
      <c r="I27" s="144"/>
      <c r="J27" s="144"/>
      <c r="M27" s="153"/>
    </row>
    <row r="28" spans="2:13">
      <c r="B28" s="27" t="s">
        <v>589</v>
      </c>
      <c r="C28" s="58" t="s">
        <v>590</v>
      </c>
      <c r="D28" s="69" t="s">
        <v>16</v>
      </c>
      <c r="E28" s="144"/>
      <c r="F28" s="144"/>
      <c r="G28" s="144"/>
      <c r="H28" s="144"/>
      <c r="I28" s="144"/>
      <c r="J28" s="144"/>
      <c r="M28" s="153"/>
    </row>
    <row r="29" spans="2:13">
      <c r="B29" s="27" t="s">
        <v>591</v>
      </c>
      <c r="C29" s="58" t="s">
        <v>592</v>
      </c>
      <c r="D29" s="69" t="s">
        <v>16</v>
      </c>
      <c r="E29" s="144"/>
      <c r="F29" s="144"/>
      <c r="G29" s="144"/>
      <c r="H29" s="144"/>
      <c r="I29" s="144"/>
      <c r="J29" s="144"/>
      <c r="M29" s="153"/>
    </row>
    <row r="30" spans="2:13">
      <c r="B30" s="28" t="s">
        <v>593</v>
      </c>
      <c r="C30" s="61" t="s">
        <v>594</v>
      </c>
      <c r="D30" s="75" t="s">
        <v>16</v>
      </c>
      <c r="E30" s="144"/>
      <c r="F30" s="144"/>
      <c r="G30" s="144"/>
      <c r="H30" s="144"/>
      <c r="I30" s="144"/>
      <c r="J30" s="144"/>
      <c r="M30" s="153"/>
    </row>
    <row r="31" spans="2:13" s="128" customFormat="1">
      <c r="B31" s="127" t="s">
        <v>595</v>
      </c>
      <c r="C31" s="124" t="s">
        <v>596</v>
      </c>
      <c r="D31" s="129" t="s">
        <v>16</v>
      </c>
      <c r="E31" s="140">
        <v>13366.168500719999</v>
      </c>
      <c r="F31" s="140">
        <v>13948.578420930002</v>
      </c>
      <c r="G31" s="140">
        <v>16722.763759449997</v>
      </c>
      <c r="H31" s="140">
        <v>24370.236343939996</v>
      </c>
      <c r="I31" s="140">
        <v>27266.891787580003</v>
      </c>
      <c r="J31" s="140">
        <v>21367.20001724</v>
      </c>
      <c r="M31" s="157"/>
    </row>
    <row r="32" spans="2:13">
      <c r="B32" s="27" t="s">
        <v>597</v>
      </c>
      <c r="C32" s="58" t="s">
        <v>598</v>
      </c>
      <c r="D32" s="69" t="s">
        <v>16</v>
      </c>
      <c r="E32" s="144"/>
      <c r="F32" s="144"/>
      <c r="G32" s="144"/>
      <c r="H32" s="144"/>
      <c r="I32" s="144"/>
      <c r="J32" s="144"/>
      <c r="M32" s="153"/>
    </row>
    <row r="33" spans="2:13">
      <c r="B33" s="27" t="s">
        <v>599</v>
      </c>
      <c r="C33" s="58" t="s">
        <v>600</v>
      </c>
      <c r="D33" s="69" t="s">
        <v>16</v>
      </c>
      <c r="E33" s="144"/>
      <c r="F33" s="144"/>
      <c r="G33" s="144"/>
      <c r="H33" s="144"/>
      <c r="I33" s="144"/>
      <c r="J33" s="144"/>
      <c r="M33" s="153"/>
    </row>
    <row r="34" spans="2:13">
      <c r="B34" s="27" t="s">
        <v>601</v>
      </c>
      <c r="C34" s="58" t="s">
        <v>602</v>
      </c>
      <c r="D34" s="69" t="s">
        <v>16</v>
      </c>
      <c r="E34" s="144"/>
      <c r="F34" s="144"/>
      <c r="G34" s="144"/>
      <c r="H34" s="144"/>
      <c r="I34" s="144"/>
      <c r="J34" s="144"/>
      <c r="M34" s="153"/>
    </row>
    <row r="35" spans="2:13">
      <c r="B35" s="27" t="s">
        <v>603</v>
      </c>
      <c r="C35" s="58" t="s">
        <v>604</v>
      </c>
      <c r="D35" s="69" t="s">
        <v>16</v>
      </c>
      <c r="E35" s="144"/>
      <c r="F35" s="144"/>
      <c r="G35" s="144"/>
      <c r="H35" s="144"/>
      <c r="I35" s="144"/>
      <c r="J35" s="144"/>
      <c r="M35" s="153"/>
    </row>
    <row r="36" spans="2:13">
      <c r="B36" s="27" t="s">
        <v>605</v>
      </c>
      <c r="C36" s="58" t="s">
        <v>606</v>
      </c>
      <c r="D36" s="69" t="s">
        <v>16</v>
      </c>
      <c r="E36" s="144"/>
      <c r="F36" s="144"/>
      <c r="G36" s="144"/>
      <c r="H36" s="144"/>
      <c r="I36" s="144"/>
      <c r="J36" s="144"/>
      <c r="M36" s="153"/>
    </row>
    <row r="37" spans="2:13">
      <c r="B37" s="27" t="s">
        <v>607</v>
      </c>
      <c r="C37" s="58" t="s">
        <v>608</v>
      </c>
      <c r="D37" s="69" t="s">
        <v>16</v>
      </c>
      <c r="E37" s="144"/>
      <c r="F37" s="144"/>
      <c r="G37" s="144"/>
      <c r="H37" s="144"/>
      <c r="I37" s="144"/>
      <c r="J37" s="144"/>
      <c r="M37" s="153"/>
    </row>
    <row r="38" spans="2:13">
      <c r="B38" s="27" t="s">
        <v>609</v>
      </c>
      <c r="C38" s="58" t="s">
        <v>610</v>
      </c>
      <c r="D38" s="69" t="s">
        <v>16</v>
      </c>
      <c r="E38" s="144"/>
      <c r="F38" s="144"/>
      <c r="G38" s="144"/>
      <c r="H38" s="144"/>
      <c r="I38" s="144"/>
      <c r="J38" s="144"/>
      <c r="M38" s="153"/>
    </row>
    <row r="39" spans="2:13">
      <c r="B39" s="27" t="s">
        <v>611</v>
      </c>
      <c r="C39" s="58" t="s">
        <v>612</v>
      </c>
      <c r="D39" s="69" t="s">
        <v>16</v>
      </c>
      <c r="E39" s="144"/>
      <c r="F39" s="144"/>
      <c r="G39" s="144"/>
      <c r="H39" s="144"/>
      <c r="I39" s="144"/>
      <c r="J39" s="144"/>
      <c r="M39" s="153"/>
    </row>
    <row r="40" spans="2:13">
      <c r="B40" s="28" t="s">
        <v>613</v>
      </c>
      <c r="C40" s="61" t="s">
        <v>614</v>
      </c>
      <c r="D40" s="75" t="s">
        <v>16</v>
      </c>
      <c r="E40" s="144"/>
      <c r="F40" s="144"/>
      <c r="G40" s="144"/>
      <c r="H40" s="144"/>
      <c r="I40" s="144"/>
      <c r="J40" s="144"/>
      <c r="M40" s="153"/>
    </row>
    <row r="41" spans="2:13" s="128" customFormat="1">
      <c r="B41" s="127" t="s">
        <v>615</v>
      </c>
      <c r="C41" s="124" t="s">
        <v>616</v>
      </c>
      <c r="D41" s="129" t="s">
        <v>16</v>
      </c>
      <c r="E41" s="140">
        <v>530.48092059999999</v>
      </c>
      <c r="F41" s="140">
        <v>723.44550404999995</v>
      </c>
      <c r="G41" s="140">
        <v>762.88787644000001</v>
      </c>
      <c r="H41" s="140">
        <v>820.09631157999991</v>
      </c>
      <c r="I41" s="140">
        <v>631.55301459999987</v>
      </c>
      <c r="J41" s="140">
        <v>1143.14845603</v>
      </c>
      <c r="M41" s="157"/>
    </row>
    <row r="42" spans="2:13">
      <c r="B42" s="27" t="s">
        <v>617</v>
      </c>
      <c r="C42" s="58" t="s">
        <v>618</v>
      </c>
      <c r="D42" s="69" t="s">
        <v>16</v>
      </c>
      <c r="E42" s="144"/>
      <c r="F42" s="144"/>
      <c r="G42" s="144"/>
      <c r="H42" s="144"/>
      <c r="I42" s="144"/>
      <c r="J42" s="144"/>
      <c r="M42" s="153"/>
    </row>
    <row r="43" spans="2:13">
      <c r="B43" s="27" t="s">
        <v>619</v>
      </c>
      <c r="C43" s="58" t="s">
        <v>620</v>
      </c>
      <c r="D43" s="69" t="s">
        <v>16</v>
      </c>
      <c r="E43" s="144"/>
      <c r="F43" s="144"/>
      <c r="G43" s="144"/>
      <c r="H43" s="144"/>
      <c r="I43" s="144"/>
      <c r="J43" s="144"/>
      <c r="M43" s="153"/>
    </row>
    <row r="44" spans="2:13">
      <c r="B44" s="27" t="s">
        <v>621</v>
      </c>
      <c r="C44" s="58" t="s">
        <v>622</v>
      </c>
      <c r="D44" s="69" t="s">
        <v>16</v>
      </c>
      <c r="E44" s="144"/>
      <c r="F44" s="144"/>
      <c r="G44" s="144"/>
      <c r="H44" s="144"/>
      <c r="I44" s="144"/>
      <c r="J44" s="144"/>
      <c r="M44" s="153"/>
    </row>
    <row r="45" spans="2:13">
      <c r="B45" s="27" t="s">
        <v>623</v>
      </c>
      <c r="C45" s="58" t="s">
        <v>624</v>
      </c>
      <c r="D45" s="69" t="s">
        <v>16</v>
      </c>
      <c r="E45" s="144"/>
      <c r="F45" s="144"/>
      <c r="G45" s="144"/>
      <c r="H45" s="144"/>
      <c r="I45" s="144"/>
      <c r="J45" s="144"/>
      <c r="M45" s="153"/>
    </row>
    <row r="46" spans="2:13">
      <c r="B46" s="27" t="s">
        <v>625</v>
      </c>
      <c r="C46" s="58" t="s">
        <v>626</v>
      </c>
      <c r="D46" s="69" t="s">
        <v>16</v>
      </c>
      <c r="E46" s="144"/>
      <c r="F46" s="144"/>
      <c r="G46" s="144"/>
      <c r="H46" s="144"/>
      <c r="I46" s="144"/>
      <c r="J46" s="144"/>
      <c r="M46" s="153"/>
    </row>
    <row r="47" spans="2:13">
      <c r="B47" s="28" t="s">
        <v>627</v>
      </c>
      <c r="C47" s="61" t="s">
        <v>628</v>
      </c>
      <c r="D47" s="75" t="s">
        <v>16</v>
      </c>
      <c r="E47" s="144"/>
      <c r="F47" s="144"/>
      <c r="G47" s="144"/>
      <c r="H47" s="144"/>
      <c r="I47" s="144"/>
      <c r="J47" s="144"/>
      <c r="M47" s="153"/>
    </row>
    <row r="48" spans="2:13" s="128" customFormat="1">
      <c r="B48" s="127" t="s">
        <v>629</v>
      </c>
      <c r="C48" s="124" t="s">
        <v>630</v>
      </c>
      <c r="D48" s="129" t="s">
        <v>16</v>
      </c>
      <c r="E48" s="140">
        <v>10143.088428269999</v>
      </c>
      <c r="F48" s="140">
        <v>6229.7376548500006</v>
      </c>
      <c r="G48" s="140">
        <v>6256.8157270800002</v>
      </c>
      <c r="H48" s="140">
        <v>6127.40846986</v>
      </c>
      <c r="I48" s="140">
        <v>7594.2050080599993</v>
      </c>
      <c r="J48" s="140">
        <v>11550.78200467</v>
      </c>
      <c r="M48" s="157"/>
    </row>
    <row r="49" spans="2:13">
      <c r="B49" s="27" t="s">
        <v>631</v>
      </c>
      <c r="C49" s="58" t="s">
        <v>632</v>
      </c>
      <c r="D49" s="69" t="s">
        <v>16</v>
      </c>
      <c r="E49" s="144"/>
      <c r="F49" s="144"/>
      <c r="G49" s="144"/>
      <c r="H49" s="144"/>
      <c r="I49" s="144"/>
      <c r="J49" s="144"/>
      <c r="M49" s="153"/>
    </row>
    <row r="50" spans="2:13">
      <c r="B50" s="27" t="s">
        <v>633</v>
      </c>
      <c r="C50" s="58" t="s">
        <v>634</v>
      </c>
      <c r="D50" s="69" t="s">
        <v>16</v>
      </c>
      <c r="E50" s="144"/>
      <c r="F50" s="144"/>
      <c r="G50" s="144"/>
      <c r="H50" s="144"/>
      <c r="I50" s="144"/>
      <c r="J50" s="144"/>
      <c r="M50" s="153"/>
    </row>
    <row r="51" spans="2:13">
      <c r="B51" s="27" t="s">
        <v>635</v>
      </c>
      <c r="C51" s="58" t="s">
        <v>636</v>
      </c>
      <c r="D51" s="69" t="s">
        <v>16</v>
      </c>
      <c r="E51" s="144"/>
      <c r="F51" s="144"/>
      <c r="G51" s="144"/>
      <c r="H51" s="144"/>
      <c r="I51" s="144"/>
      <c r="J51" s="144"/>
      <c r="M51" s="153"/>
    </row>
    <row r="52" spans="2:13">
      <c r="B52" s="27" t="s">
        <v>637</v>
      </c>
      <c r="C52" s="58" t="s">
        <v>638</v>
      </c>
      <c r="D52" s="69" t="s">
        <v>16</v>
      </c>
      <c r="E52" s="144"/>
      <c r="F52" s="144"/>
      <c r="G52" s="144"/>
      <c r="H52" s="144"/>
      <c r="I52" s="144"/>
      <c r="J52" s="144"/>
      <c r="M52" s="153"/>
    </row>
    <row r="53" spans="2:13">
      <c r="B53" s="27" t="s">
        <v>639</v>
      </c>
      <c r="C53" s="58" t="s">
        <v>640</v>
      </c>
      <c r="D53" s="69" t="s">
        <v>16</v>
      </c>
      <c r="E53" s="144"/>
      <c r="F53" s="144"/>
      <c r="G53" s="144"/>
      <c r="H53" s="144"/>
      <c r="I53" s="144"/>
      <c r="J53" s="144"/>
      <c r="M53" s="153"/>
    </row>
    <row r="54" spans="2:13">
      <c r="B54" s="28" t="s">
        <v>641</v>
      </c>
      <c r="C54" s="61" t="s">
        <v>642</v>
      </c>
      <c r="D54" s="75" t="s">
        <v>16</v>
      </c>
      <c r="E54" s="144"/>
      <c r="F54" s="144"/>
      <c r="G54" s="144"/>
      <c r="H54" s="144"/>
      <c r="I54" s="144"/>
      <c r="J54" s="144"/>
      <c r="M54" s="153"/>
    </row>
    <row r="55" spans="2:13" s="128" customFormat="1">
      <c r="B55" s="127" t="s">
        <v>643</v>
      </c>
      <c r="C55" s="124" t="s">
        <v>644</v>
      </c>
      <c r="D55" s="129" t="s">
        <v>16</v>
      </c>
      <c r="E55" s="140">
        <v>14324.65255637</v>
      </c>
      <c r="F55" s="140">
        <v>14854.78853541</v>
      </c>
      <c r="G55" s="140">
        <v>17568.910793590003</v>
      </c>
      <c r="H55" s="140">
        <v>26459.161391139998</v>
      </c>
      <c r="I55" s="140">
        <v>23694.064014149997</v>
      </c>
      <c r="J55" s="140">
        <v>23237.495427729998</v>
      </c>
      <c r="M55" s="157"/>
    </row>
    <row r="56" spans="2:13">
      <c r="B56" s="27" t="s">
        <v>645</v>
      </c>
      <c r="C56" s="58" t="s">
        <v>646</v>
      </c>
      <c r="D56" s="69" t="s">
        <v>16</v>
      </c>
      <c r="E56" s="144"/>
      <c r="F56" s="144"/>
      <c r="G56" s="144"/>
      <c r="H56" s="144"/>
      <c r="I56" s="144"/>
      <c r="J56" s="144"/>
      <c r="M56" s="153"/>
    </row>
    <row r="57" spans="2:13">
      <c r="B57" s="27" t="s">
        <v>647</v>
      </c>
      <c r="C57" s="58" t="s">
        <v>648</v>
      </c>
      <c r="D57" s="69" t="s">
        <v>16</v>
      </c>
      <c r="E57" s="144"/>
      <c r="F57" s="144"/>
      <c r="G57" s="144"/>
      <c r="H57" s="144"/>
      <c r="I57" s="144"/>
      <c r="J57" s="144"/>
      <c r="M57" s="153"/>
    </row>
    <row r="58" spans="2:13">
      <c r="B58" s="27" t="s">
        <v>649</v>
      </c>
      <c r="C58" s="58" t="s">
        <v>650</v>
      </c>
      <c r="D58" s="69" t="s">
        <v>16</v>
      </c>
      <c r="E58" s="144"/>
      <c r="F58" s="144"/>
      <c r="G58" s="144"/>
      <c r="H58" s="144"/>
      <c r="I58" s="144"/>
      <c r="J58" s="144"/>
      <c r="M58" s="153"/>
    </row>
    <row r="59" spans="2:13">
      <c r="B59" s="27" t="s">
        <v>651</v>
      </c>
      <c r="C59" s="58" t="s">
        <v>652</v>
      </c>
      <c r="D59" s="69" t="s">
        <v>16</v>
      </c>
      <c r="E59" s="144"/>
      <c r="F59" s="144"/>
      <c r="G59" s="144"/>
      <c r="H59" s="144"/>
      <c r="I59" s="144"/>
      <c r="J59" s="144"/>
      <c r="M59" s="153"/>
    </row>
    <row r="60" spans="2:13">
      <c r="B60" s="27" t="s">
        <v>653</v>
      </c>
      <c r="C60" s="58" t="s">
        <v>654</v>
      </c>
      <c r="D60" s="69" t="s">
        <v>16</v>
      </c>
      <c r="E60" s="144"/>
      <c r="F60" s="144"/>
      <c r="G60" s="144"/>
      <c r="H60" s="144"/>
      <c r="I60" s="144"/>
      <c r="J60" s="144"/>
      <c r="M60" s="153"/>
    </row>
    <row r="61" spans="2:13">
      <c r="B61" s="28" t="s">
        <v>655</v>
      </c>
      <c r="C61" s="61" t="s">
        <v>656</v>
      </c>
      <c r="D61" s="75" t="s">
        <v>16</v>
      </c>
      <c r="E61" s="144"/>
      <c r="F61" s="144"/>
      <c r="G61" s="144"/>
      <c r="H61" s="144"/>
      <c r="I61" s="144"/>
      <c r="J61" s="144"/>
      <c r="M61" s="153"/>
    </row>
    <row r="62" spans="2:13" s="128" customFormat="1">
      <c r="B62" s="127" t="s">
        <v>657</v>
      </c>
      <c r="C62" s="124" t="s">
        <v>658</v>
      </c>
      <c r="D62" s="129" t="s">
        <v>16</v>
      </c>
      <c r="E62" s="140">
        <v>1033.4207970499999</v>
      </c>
      <c r="F62" s="140">
        <v>634.61342906000004</v>
      </c>
      <c r="G62" s="140">
        <v>725.22619226999996</v>
      </c>
      <c r="H62" s="140">
        <v>1123.9360183199999</v>
      </c>
      <c r="I62" s="140">
        <v>1262.3495211900001</v>
      </c>
      <c r="J62" s="140">
        <v>2111.51746641</v>
      </c>
      <c r="M62" s="157"/>
    </row>
    <row r="63" spans="2:13">
      <c r="B63" s="27" t="s">
        <v>659</v>
      </c>
      <c r="C63" s="58" t="s">
        <v>660</v>
      </c>
      <c r="D63" s="69" t="s">
        <v>16</v>
      </c>
      <c r="E63" s="144"/>
      <c r="F63" s="144"/>
      <c r="G63" s="144"/>
      <c r="H63" s="144"/>
      <c r="I63" s="144"/>
      <c r="J63" s="144"/>
      <c r="M63" s="153"/>
    </row>
    <row r="64" spans="2:13">
      <c r="B64" s="27" t="s">
        <v>661</v>
      </c>
      <c r="C64" s="58" t="s">
        <v>662</v>
      </c>
      <c r="D64" s="69" t="s">
        <v>16</v>
      </c>
      <c r="E64" s="144"/>
      <c r="F64" s="144"/>
      <c r="G64" s="144"/>
      <c r="H64" s="144"/>
      <c r="I64" s="144"/>
      <c r="J64" s="144"/>
      <c r="M64" s="153"/>
    </row>
    <row r="65" spans="2:13">
      <c r="B65" s="27" t="s">
        <v>663</v>
      </c>
      <c r="C65" s="58" t="s">
        <v>664</v>
      </c>
      <c r="D65" s="69" t="s">
        <v>16</v>
      </c>
      <c r="E65" s="144"/>
      <c r="F65" s="144"/>
      <c r="G65" s="144"/>
      <c r="H65" s="144"/>
      <c r="I65" s="144"/>
      <c r="J65" s="144"/>
      <c r="M65" s="153"/>
    </row>
    <row r="66" spans="2:13">
      <c r="B66" s="27" t="s">
        <v>665</v>
      </c>
      <c r="C66" s="58" t="s">
        <v>666</v>
      </c>
      <c r="D66" s="69" t="s">
        <v>16</v>
      </c>
      <c r="E66" s="144"/>
      <c r="F66" s="144"/>
      <c r="G66" s="144"/>
      <c r="H66" s="144"/>
      <c r="I66" s="144"/>
      <c r="J66" s="144"/>
      <c r="M66" s="153"/>
    </row>
    <row r="67" spans="2:13">
      <c r="B67" s="27" t="s">
        <v>667</v>
      </c>
      <c r="C67" s="58" t="s">
        <v>668</v>
      </c>
      <c r="D67" s="69" t="s">
        <v>16</v>
      </c>
      <c r="E67" s="144"/>
      <c r="F67" s="144"/>
      <c r="G67" s="144"/>
      <c r="H67" s="144"/>
      <c r="I67" s="144"/>
      <c r="J67" s="144"/>
      <c r="M67" s="153"/>
    </row>
    <row r="68" spans="2:13">
      <c r="B68" s="28" t="s">
        <v>669</v>
      </c>
      <c r="C68" s="61" t="s">
        <v>670</v>
      </c>
      <c r="D68" s="75" t="s">
        <v>16</v>
      </c>
      <c r="E68" s="144"/>
      <c r="F68" s="144"/>
      <c r="G68" s="144"/>
      <c r="H68" s="144"/>
      <c r="I68" s="144"/>
      <c r="J68" s="144"/>
      <c r="M68" s="153"/>
    </row>
    <row r="69" spans="2:13" s="128" customFormat="1">
      <c r="B69" s="127" t="s">
        <v>671</v>
      </c>
      <c r="C69" s="124" t="s">
        <v>672</v>
      </c>
      <c r="D69" s="129" t="s">
        <v>16</v>
      </c>
      <c r="E69" s="140">
        <v>18386.80963625</v>
      </c>
      <c r="F69" s="140">
        <v>19347.90620962</v>
      </c>
      <c r="G69" s="140">
        <v>19947.887114000001</v>
      </c>
      <c r="H69" s="140">
        <v>20332.096303010003</v>
      </c>
      <c r="I69" s="140">
        <v>21334.544683080003</v>
      </c>
      <c r="J69" s="140">
        <v>23716.558351419997</v>
      </c>
      <c r="M69" s="157"/>
    </row>
    <row r="70" spans="2:13">
      <c r="B70" s="27" t="s">
        <v>673</v>
      </c>
      <c r="C70" s="58" t="s">
        <v>674</v>
      </c>
      <c r="D70" s="69" t="s">
        <v>16</v>
      </c>
      <c r="E70" s="144"/>
      <c r="F70" s="144"/>
      <c r="G70" s="144"/>
      <c r="H70" s="144"/>
      <c r="I70" s="144"/>
      <c r="J70" s="144"/>
      <c r="M70" s="153"/>
    </row>
    <row r="71" spans="2:13">
      <c r="B71" s="27" t="s">
        <v>675</v>
      </c>
      <c r="C71" s="58" t="s">
        <v>676</v>
      </c>
      <c r="D71" s="69" t="s">
        <v>16</v>
      </c>
      <c r="E71" s="144"/>
      <c r="F71" s="144"/>
      <c r="G71" s="144"/>
      <c r="H71" s="144"/>
      <c r="I71" s="144"/>
      <c r="J71" s="144"/>
      <c r="M71" s="153"/>
    </row>
    <row r="72" spans="2:13">
      <c r="B72" s="27" t="s">
        <v>677</v>
      </c>
      <c r="C72" s="58" t="s">
        <v>678</v>
      </c>
      <c r="D72" s="69" t="s">
        <v>16</v>
      </c>
      <c r="E72" s="144"/>
      <c r="F72" s="144"/>
      <c r="G72" s="144"/>
      <c r="H72" s="144"/>
      <c r="I72" s="144"/>
      <c r="J72" s="144"/>
      <c r="M72" s="153"/>
    </row>
    <row r="73" spans="2:13">
      <c r="B73" s="27" t="s">
        <v>679</v>
      </c>
      <c r="C73" s="58" t="s">
        <v>680</v>
      </c>
      <c r="D73" s="69" t="s">
        <v>16</v>
      </c>
      <c r="E73" s="144"/>
      <c r="F73" s="144"/>
      <c r="G73" s="144"/>
      <c r="H73" s="144"/>
      <c r="I73" s="144"/>
      <c r="J73" s="144"/>
      <c r="M73" s="153"/>
    </row>
    <row r="74" spans="2:13">
      <c r="B74" s="27" t="s">
        <v>681</v>
      </c>
      <c r="C74" s="58" t="s">
        <v>682</v>
      </c>
      <c r="D74" s="69" t="s">
        <v>16</v>
      </c>
      <c r="E74" s="144"/>
      <c r="F74" s="144"/>
      <c r="G74" s="144"/>
      <c r="H74" s="144"/>
      <c r="I74" s="144"/>
      <c r="J74" s="144"/>
      <c r="M74" s="153"/>
    </row>
    <row r="75" spans="2:13">
      <c r="B75" s="27" t="s">
        <v>683</v>
      </c>
      <c r="C75" s="58" t="s">
        <v>684</v>
      </c>
      <c r="D75" s="69" t="s">
        <v>16</v>
      </c>
      <c r="E75" s="144"/>
      <c r="F75" s="144"/>
      <c r="G75" s="144"/>
      <c r="H75" s="144"/>
      <c r="I75" s="144"/>
      <c r="J75" s="144"/>
      <c r="M75" s="153"/>
    </row>
    <row r="76" spans="2:13">
      <c r="B76" s="27" t="s">
        <v>685</v>
      </c>
      <c r="C76" s="58" t="s">
        <v>686</v>
      </c>
      <c r="D76" s="69" t="s">
        <v>16</v>
      </c>
      <c r="E76" s="144"/>
      <c r="F76" s="144"/>
      <c r="G76" s="144"/>
      <c r="H76" s="144"/>
      <c r="I76" s="144"/>
      <c r="J76" s="144"/>
      <c r="M76" s="153"/>
    </row>
    <row r="77" spans="2:13">
      <c r="B77" s="28" t="s">
        <v>687</v>
      </c>
      <c r="C77" s="61" t="s">
        <v>688</v>
      </c>
      <c r="D77" s="75" t="s">
        <v>16</v>
      </c>
      <c r="E77" s="144"/>
      <c r="F77" s="144"/>
      <c r="G77" s="144"/>
      <c r="H77" s="144"/>
      <c r="I77" s="144"/>
      <c r="J77" s="144"/>
      <c r="M77" s="153"/>
    </row>
    <row r="78" spans="2:13" s="128" customFormat="1">
      <c r="B78" s="127" t="s">
        <v>689</v>
      </c>
      <c r="C78" s="124" t="s">
        <v>690</v>
      </c>
      <c r="D78" s="129" t="s">
        <v>16</v>
      </c>
      <c r="E78" s="140">
        <v>1064.35579667</v>
      </c>
      <c r="F78" s="140">
        <v>2357.8784161399999</v>
      </c>
      <c r="G78" s="140">
        <v>2951.1283296900006</v>
      </c>
      <c r="H78" s="140">
        <v>3835.3389395699996</v>
      </c>
      <c r="I78" s="140">
        <v>4327.9712558700003</v>
      </c>
      <c r="J78" s="140">
        <v>7714.6314284399996</v>
      </c>
      <c r="M78" s="157"/>
    </row>
    <row r="79" spans="2:13">
      <c r="B79" s="27" t="s">
        <v>691</v>
      </c>
      <c r="C79" s="58" t="s">
        <v>692</v>
      </c>
      <c r="D79" s="69" t="s">
        <v>16</v>
      </c>
      <c r="E79" s="106"/>
      <c r="F79" s="106"/>
      <c r="G79" s="106"/>
      <c r="H79" s="106"/>
      <c r="I79" s="178"/>
      <c r="J79" s="178"/>
    </row>
    <row r="80" spans="2:13">
      <c r="B80" s="27" t="s">
        <v>693</v>
      </c>
      <c r="C80" s="58" t="s">
        <v>694</v>
      </c>
      <c r="D80" s="69" t="s">
        <v>16</v>
      </c>
      <c r="E80" s="106"/>
      <c r="F80" s="106"/>
      <c r="G80" s="106"/>
      <c r="H80" s="106"/>
      <c r="I80" s="178"/>
      <c r="J80" s="178"/>
    </row>
    <row r="81" spans="2:10">
      <c r="B81" s="27" t="s">
        <v>695</v>
      </c>
      <c r="C81" s="58" t="s">
        <v>696</v>
      </c>
      <c r="D81" s="69" t="s">
        <v>16</v>
      </c>
      <c r="E81" s="106"/>
      <c r="F81" s="106"/>
      <c r="G81" s="106"/>
      <c r="H81" s="106"/>
      <c r="I81" s="178"/>
      <c r="J81" s="178"/>
    </row>
    <row r="82" spans="2:10">
      <c r="B82" s="27" t="s">
        <v>697</v>
      </c>
      <c r="C82" s="58" t="s">
        <v>698</v>
      </c>
      <c r="D82" s="69" t="s">
        <v>16</v>
      </c>
      <c r="E82" s="106"/>
      <c r="F82" s="106"/>
      <c r="G82" s="106"/>
      <c r="H82" s="106"/>
      <c r="I82" s="178"/>
      <c r="J82" s="178"/>
    </row>
    <row r="83" spans="2:10">
      <c r="B83" s="27" t="s">
        <v>699</v>
      </c>
      <c r="C83" s="58" t="s">
        <v>700</v>
      </c>
      <c r="D83" s="69" t="s">
        <v>16</v>
      </c>
      <c r="E83" s="106"/>
      <c r="F83" s="106"/>
      <c r="G83" s="106"/>
      <c r="H83" s="106"/>
      <c r="I83" s="178"/>
      <c r="J83" s="178"/>
    </row>
    <row r="84" spans="2:10">
      <c r="B84" s="27" t="s">
        <v>701</v>
      </c>
      <c r="C84" s="58" t="s">
        <v>702</v>
      </c>
      <c r="D84" s="69" t="s">
        <v>16</v>
      </c>
      <c r="E84" s="106"/>
      <c r="F84" s="106"/>
      <c r="G84" s="106"/>
      <c r="H84" s="106"/>
      <c r="I84" s="178"/>
      <c r="J84" s="178"/>
    </row>
    <row r="85" spans="2:10">
      <c r="B85" s="27" t="s">
        <v>703</v>
      </c>
      <c r="C85" s="58" t="s">
        <v>704</v>
      </c>
      <c r="D85" s="69" t="s">
        <v>16</v>
      </c>
      <c r="E85" s="106"/>
      <c r="F85" s="106"/>
      <c r="G85" s="106"/>
      <c r="H85" s="106"/>
      <c r="I85" s="178"/>
      <c r="J85" s="178"/>
    </row>
    <row r="86" spans="2:10">
      <c r="B86" s="27" t="s">
        <v>705</v>
      </c>
      <c r="C86" s="58" t="s">
        <v>706</v>
      </c>
      <c r="D86" s="69" t="s">
        <v>16</v>
      </c>
      <c r="E86" s="106"/>
      <c r="F86" s="106"/>
      <c r="G86" s="106"/>
      <c r="H86" s="106"/>
      <c r="I86" s="178"/>
      <c r="J86" s="178"/>
    </row>
    <row r="87" spans="2:10">
      <c r="B87" s="27" t="s">
        <v>707</v>
      </c>
      <c r="C87" s="58" t="s">
        <v>708</v>
      </c>
      <c r="D87" s="70" t="s">
        <v>16</v>
      </c>
      <c r="E87" s="106"/>
      <c r="F87" s="106"/>
      <c r="G87" s="106"/>
      <c r="H87" s="106"/>
      <c r="I87" s="178"/>
      <c r="J87" s="178"/>
    </row>
    <row r="88" spans="2:10">
      <c r="B88" s="30" t="s">
        <v>709</v>
      </c>
      <c r="C88" s="31" t="s">
        <v>710</v>
      </c>
      <c r="D88" s="31" t="s">
        <v>16</v>
      </c>
      <c r="E88" s="80"/>
      <c r="F88" s="80"/>
      <c r="G88" s="80"/>
      <c r="H88" s="80"/>
      <c r="I88" s="178"/>
      <c r="J88" s="178"/>
    </row>
    <row r="93" spans="2:10">
      <c r="E93" s="154"/>
    </row>
    <row r="94" spans="2:10">
      <c r="E94" s="153"/>
      <c r="G94" s="154"/>
    </row>
    <row r="95" spans="2:10">
      <c r="G95" s="153"/>
    </row>
    <row r="96" spans="2:10">
      <c r="G96" s="153"/>
    </row>
    <row r="102" spans="5:8" ht="13.7" customHeight="1"/>
    <row r="103" spans="5:8">
      <c r="E103" s="148"/>
    </row>
    <row r="104" spans="5:8">
      <c r="E104" s="148"/>
      <c r="F104" s="148"/>
      <c r="G104" s="148"/>
      <c r="H104" s="148"/>
    </row>
    <row r="105" spans="5:8">
      <c r="E105" s="148"/>
      <c r="F105" s="148"/>
      <c r="G105" s="148"/>
      <c r="H105" s="148"/>
    </row>
    <row r="106" spans="5:8">
      <c r="E106" s="148"/>
      <c r="F106" s="148"/>
      <c r="G106" s="148"/>
      <c r="H106" s="148"/>
    </row>
    <row r="107" spans="5:8">
      <c r="E107" s="148"/>
      <c r="F107" s="148"/>
      <c r="G107" s="148"/>
      <c r="H107" s="148"/>
    </row>
    <row r="108" spans="5:8">
      <c r="E108" s="148"/>
      <c r="F108" s="148"/>
      <c r="G108" s="148"/>
      <c r="H108" s="148"/>
    </row>
    <row r="109" spans="5:8">
      <c r="E109" s="148"/>
      <c r="F109" s="148"/>
      <c r="G109" s="148"/>
      <c r="H109" s="148"/>
    </row>
    <row r="110" spans="5:8">
      <c r="E110" s="148"/>
      <c r="F110" s="148"/>
      <c r="G110" s="148"/>
      <c r="H110" s="148"/>
    </row>
    <row r="111" spans="5:8">
      <c r="E111" s="148"/>
      <c r="F111" s="148"/>
      <c r="G111" s="148"/>
      <c r="H111" s="148"/>
    </row>
    <row r="112" spans="5:8">
      <c r="E112" s="148"/>
      <c r="F112" s="148"/>
      <c r="G112" s="148"/>
      <c r="H112" s="148"/>
    </row>
    <row r="113" spans="5:8">
      <c r="E113" s="148"/>
      <c r="F113" s="148"/>
      <c r="G113" s="148"/>
      <c r="H113" s="148"/>
    </row>
    <row r="114" spans="5:8">
      <c r="E114" s="148"/>
      <c r="F114" s="148"/>
      <c r="G114" s="148"/>
      <c r="H114" s="148"/>
    </row>
  </sheetData>
  <mergeCells count="7">
    <mergeCell ref="B5:C6"/>
    <mergeCell ref="J6:J7"/>
    <mergeCell ref="I6:I7"/>
    <mergeCell ref="E6:E7"/>
    <mergeCell ref="F6:F7"/>
    <mergeCell ref="G6:G7"/>
    <mergeCell ref="H6:H7"/>
  </mergeCells>
  <hyperlinks>
    <hyperlink ref="B1" location="Indice!A1" display="Regresar" xr:uid="{00000000-0004-0000-0600-000000000000}"/>
  </hyperlinks>
  <pageMargins left="0.7" right="0.7" top="0.75" bottom="0.75" header="0.3" footer="0.3"/>
  <ignoredErrors>
    <ignoredError sqref="B8:D8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Indice</vt:lpstr>
      <vt:lpstr>Estado I</vt:lpstr>
      <vt:lpstr>Estado II</vt:lpstr>
      <vt:lpstr>Ingreso</vt:lpstr>
      <vt:lpstr>Gasto</vt:lpstr>
      <vt:lpstr>Transacciones Activos y Pasivo </vt:lpstr>
      <vt:lpstr>Erogación funciones de Gobierno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Wilfredo A. Díaz Cruz</cp:lastModifiedBy>
  <dcterms:created xsi:type="dcterms:W3CDTF">2019-02-27T16:49:41Z</dcterms:created>
  <dcterms:modified xsi:type="dcterms:W3CDTF">2024-08-08T16:42:27Z</dcterms:modified>
</cp:coreProperties>
</file>