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Sector Público Consolidado\"/>
    </mc:Choice>
  </mc:AlternateContent>
  <xr:revisionPtr revIDLastSave="0" documentId="13_ncr:1_{731B1698-CE18-4A18-9B1D-1424B6B01A7D}" xr6:coauthVersionLast="47" xr6:coauthVersionMax="47" xr10:uidLastSave="{00000000-0000-0000-0000-000000000000}"/>
  <bookViews>
    <workbookView xWindow="-110" yWindow="-110" windowWidth="19420" windowHeight="10300" tabRatio="712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Ganancias y Perdidas Tenencias" sheetId="11" r:id="rId6"/>
    <sheet name="Otras variaciones en Volumen" sheetId="12" r:id="rId7"/>
    <sheet name="Total otros flujos econo." sheetId="13" r:id="rId8"/>
  </sheets>
  <definedNames>
    <definedName name="\a">#REF!</definedName>
    <definedName name="\b">#REF!</definedName>
    <definedName name="\s">#N/A</definedName>
    <definedName name="_xlnm._FilterDatabase" localSheetId="5" hidden="1">'Ganancias y Perdidas Tenencias'!$B$6:$J$30</definedName>
    <definedName name="_xlnm._FilterDatabase" localSheetId="3" hidden="1">Gasto!$A$6:$J$51</definedName>
    <definedName name="_xlnm._FilterDatabase" localSheetId="2" hidden="1">Ingreso!$A$6:$J$84</definedName>
    <definedName name="_xlnm._FilterDatabase" localSheetId="6" hidden="1">'Otras variaciones en Volumen'!$A$6:$J$31</definedName>
    <definedName name="_xlnm._FilterDatabase" localSheetId="4" hidden="1">'Transacciones Activos y Pasivo '!$A$6:$J$40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a">#REF!</definedName>
    <definedName name="A_IMPRESIÓN_IM">#REF!</definedName>
    <definedName name="aaa">#REF!</definedName>
    <definedName name="Año_Calendario">#REF!</definedName>
    <definedName name="bbb">#REF!</definedName>
    <definedName name="Bodoque">#REF!</definedName>
    <definedName name="C.1">#REF!</definedName>
    <definedName name="ccc">#REF!</definedName>
    <definedName name="COSTOTOTAL">#REF!</definedName>
    <definedName name="cuadro2">#REF!</definedName>
    <definedName name="DicDom1">DATE(Año_Calendario,12,1)-WEEKDAY(DATE(Año_Calendario,12,1))+1</definedName>
    <definedName name="DISTRIBUCIONREC">#REF!</definedName>
    <definedName name="Ejecucion">#REF!</definedName>
    <definedName name="Entidades">#REF!</definedName>
    <definedName name="FechasImportantes">#REF!</definedName>
    <definedName name="final">#REF!</definedName>
    <definedName name="IMPRE">#REF!</definedName>
    <definedName name="kkkkkkj">#REF!</definedName>
    <definedName name="loan">#REF!</definedName>
    <definedName name="lpn">#REF!</definedName>
    <definedName name="NADA">#REF!</definedName>
    <definedName name="NovDom1">DATE(Año_Calendario,11,1)-WEEKDAY(DATE(Año_Calendario,11,1))+1</definedName>
    <definedName name="p">#REF!</definedName>
    <definedName name="PRESTAMOS__EN_GESTION_A_SUSCRIBIR_EN_EL_AÑO_2004">#REF!</definedName>
    <definedName name="ProjectName">{"Client Name or Project Name"}</definedName>
    <definedName name="proyecciones">#REF!</definedName>
    <definedName name="q" hidden="1">#REF!</definedName>
    <definedName name="Rec" hidden="1">#REF!</definedName>
    <definedName name="Reporting_Country_Code">#REF!</definedName>
    <definedName name="Reporting_Country_Name">#REF!</definedName>
    <definedName name="Reporting_Period_Code">#REF!</definedName>
    <definedName name="RESUMEN">#REF!</definedName>
    <definedName name="sss" hidden="1">#REF!</definedName>
    <definedName name="Tabla2">#REF!</definedName>
    <definedName name="TOTAL">#REF!</definedName>
    <definedName name="undis">#REF!</definedName>
    <definedName name="x">#REF!</definedName>
    <definedName name="x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3" l="1"/>
  <c r="L21" i="13"/>
  <c r="L20" i="13"/>
  <c r="L19" i="13"/>
  <c r="L15" i="13"/>
  <c r="L14" i="13"/>
  <c r="L13" i="13"/>
  <c r="L12" i="13"/>
  <c r="L11" i="13"/>
  <c r="L10" i="13"/>
  <c r="L9" i="13"/>
  <c r="L8" i="13"/>
  <c r="L7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J30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E12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L29" i="13" l="1"/>
  <c r="L22" i="13"/>
  <c r="L17" i="13"/>
  <c r="L28" i="13"/>
  <c r="L18" i="13"/>
  <c r="L26" i="13"/>
  <c r="L24" i="13"/>
  <c r="L30" i="13"/>
  <c r="L16" i="13"/>
  <c r="L27" i="13"/>
  <c r="L25" i="13"/>
  <c r="K23" i="13"/>
  <c r="K27" i="13"/>
  <c r="K29" i="13"/>
  <c r="K25" i="13"/>
  <c r="K26" i="13"/>
  <c r="K22" i="13"/>
  <c r="K24" i="13"/>
  <c r="K28" i="13"/>
  <c r="K30" i="13"/>
  <c r="J27" i="13"/>
  <c r="J26" i="13"/>
  <c r="J21" i="13"/>
  <c r="J17" i="13"/>
  <c r="J11" i="13"/>
  <c r="J7" i="13"/>
  <c r="J28" i="13"/>
  <c r="J25" i="13"/>
  <c r="J22" i="13"/>
  <c r="J18" i="13"/>
  <c r="J14" i="13"/>
  <c r="J10" i="13"/>
  <c r="J29" i="13"/>
  <c r="J24" i="13"/>
  <c r="J20" i="13"/>
  <c r="J16" i="13"/>
  <c r="J13" i="13"/>
  <c r="J8" i="13"/>
  <c r="J23" i="13"/>
  <c r="J19" i="13"/>
  <c r="J15" i="13"/>
  <c r="J12" i="13"/>
  <c r="J9" i="13"/>
  <c r="H29" i="13"/>
  <c r="H28" i="13"/>
  <c r="H26" i="13"/>
  <c r="H23" i="13"/>
  <c r="H20" i="13"/>
  <c r="H18" i="13"/>
  <c r="H16" i="13"/>
  <c r="H14" i="13"/>
  <c r="H12" i="13"/>
  <c r="H10" i="13"/>
  <c r="H8" i="13"/>
  <c r="H19" i="13"/>
  <c r="H30" i="13"/>
  <c r="H27" i="13"/>
  <c r="H25" i="13"/>
  <c r="H24" i="13"/>
  <c r="H21" i="13"/>
  <c r="H17" i="13"/>
  <c r="H15" i="13"/>
  <c r="H13" i="13"/>
  <c r="H11" i="13"/>
  <c r="H9" i="13"/>
  <c r="H7" i="13"/>
  <c r="H22" i="13"/>
  <c r="G13" i="13"/>
  <c r="G8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2" i="13"/>
  <c r="G11" i="13"/>
  <c r="G10" i="13"/>
  <c r="G9" i="13"/>
  <c r="G7" i="13"/>
  <c r="F16" i="13"/>
  <c r="F28" i="13"/>
  <c r="F24" i="13"/>
  <c r="F21" i="13"/>
  <c r="F19" i="13"/>
  <c r="F17" i="13"/>
  <c r="F14" i="13"/>
  <c r="F12" i="13"/>
  <c r="F8" i="13"/>
  <c r="F22" i="13"/>
  <c r="F10" i="13"/>
  <c r="F30" i="13"/>
  <c r="F29" i="13"/>
  <c r="F27" i="13"/>
  <c r="F26" i="13"/>
  <c r="F25" i="13"/>
  <c r="F23" i="13"/>
  <c r="F20" i="13"/>
  <c r="F18" i="13"/>
  <c r="F15" i="13"/>
  <c r="F13" i="13"/>
  <c r="F11" i="13"/>
  <c r="F9" i="13"/>
  <c r="F7" i="13"/>
  <c r="E14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3" i="13"/>
  <c r="E11" i="13"/>
  <c r="E10" i="13"/>
  <c r="E9" i="13"/>
  <c r="E8" i="13"/>
  <c r="E7" i="13"/>
  <c r="D4" i="13"/>
  <c r="D2" i="13"/>
  <c r="D4" i="12"/>
  <c r="D2" i="12"/>
  <c r="D4" i="11"/>
  <c r="D2" i="11"/>
  <c r="D4" i="7"/>
  <c r="D2" i="7"/>
  <c r="D4" i="6"/>
  <c r="D2" i="6"/>
  <c r="D4" i="5"/>
  <c r="D2" i="5"/>
  <c r="D4" i="3" l="1"/>
  <c r="D2" i="3"/>
  <c r="D10" i="3" l="1" a="1"/>
  <c r="D10" i="3" s="1"/>
  <c r="D11" i="3" a="1"/>
  <c r="D11" i="3" s="1"/>
  <c r="D9" i="3" a="1"/>
  <c r="D9" i="3" s="1"/>
  <c r="D12" i="3" a="1"/>
  <c r="D12" i="3" s="1"/>
  <c r="F12" i="3" a="1"/>
  <c r="F12" i="3" s="1"/>
  <c r="F10" i="3" a="1"/>
  <c r="F10" i="3" s="1"/>
  <c r="F11" i="3" a="1"/>
  <c r="F11" i="3" s="1"/>
  <c r="F9" i="3" a="1"/>
  <c r="F9" i="3" s="1"/>
  <c r="I10" i="3" a="1"/>
  <c r="I10" i="3" s="1"/>
  <c r="I9" i="3" a="1"/>
  <c r="I9" i="3" s="1"/>
  <c r="I11" i="3" a="1"/>
  <c r="I11" i="3" s="1"/>
  <c r="I12" i="3" a="1"/>
  <c r="I12" i="3" s="1"/>
  <c r="G12" i="3" a="1"/>
  <c r="G12" i="3" s="1"/>
  <c r="G9" i="3" a="1"/>
  <c r="G9" i="3" s="1"/>
  <c r="G10" i="3" a="1"/>
  <c r="G10" i="3" s="1"/>
  <c r="G11" i="3" a="1"/>
  <c r="G11" i="3" s="1"/>
  <c r="K11" i="3" a="1"/>
  <c r="K11" i="3" s="1"/>
  <c r="K9" i="3" a="1"/>
  <c r="K9" i="3" s="1"/>
  <c r="K12" i="3" a="1"/>
  <c r="K12" i="3" s="1"/>
  <c r="K10" i="3" a="1"/>
  <c r="K10" i="3" s="1"/>
  <c r="E9" i="3" a="1"/>
  <c r="E9" i="3" s="1"/>
  <c r="E12" i="3" a="1"/>
  <c r="E12" i="3" s="1"/>
  <c r="E10" i="3" a="1"/>
  <c r="E10" i="3" s="1"/>
  <c r="E11" i="3" a="1"/>
  <c r="E11" i="3" s="1"/>
  <c r="H9" i="3" a="1"/>
  <c r="H9" i="3" s="1"/>
  <c r="H10" i="3" a="1"/>
  <c r="H10" i="3" s="1"/>
  <c r="H11" i="3" a="1"/>
  <c r="H11" i="3" s="1"/>
  <c r="H12" i="3" a="1"/>
  <c r="H12" i="3" s="1"/>
  <c r="J10" i="3" a="1"/>
  <c r="J10" i="3" s="1"/>
  <c r="J9" i="3" a="1"/>
  <c r="J9" i="3" s="1"/>
  <c r="J11" i="3" a="1"/>
  <c r="J11" i="3" s="1"/>
  <c r="J12" i="3" a="1"/>
  <c r="J12" i="3" s="1"/>
  <c r="L9" i="3" a="1"/>
  <c r="L9" i="3" s="1"/>
  <c r="L10" i="3" a="1"/>
  <c r="L10" i="3" s="1"/>
  <c r="L11" i="3" a="1"/>
  <c r="L11" i="3" s="1"/>
  <c r="L12" i="3" a="1"/>
  <c r="L12" i="3" s="1"/>
  <c r="F8" i="3" l="1"/>
  <c r="D8" i="3"/>
  <c r="I8" i="3"/>
  <c r="G8" i="3"/>
  <c r="K8" i="3"/>
  <c r="E8" i="3"/>
  <c r="H8" i="3"/>
  <c r="J8" i="3"/>
  <c r="L8" i="3"/>
  <c r="F27" i="3" a="1"/>
  <c r="F27" i="3" s="1"/>
  <c r="F25" i="3" a="1"/>
  <c r="F25" i="3" s="1"/>
  <c r="F28" i="3" a="1"/>
  <c r="F28" i="3" s="1"/>
  <c r="F26" i="3" a="1"/>
  <c r="F26" i="3" s="1"/>
  <c r="G32" i="3" a="1"/>
  <c r="G32" i="3" s="1"/>
  <c r="G27" i="3" a="1"/>
  <c r="G27" i="3" s="1"/>
  <c r="G33" i="3" a="1"/>
  <c r="G33" i="3" s="1"/>
  <c r="G25" i="3" a="1"/>
  <c r="G25" i="3" s="1"/>
  <c r="G26" i="3" a="1"/>
  <c r="G26" i="3" s="1"/>
  <c r="G28" i="3" a="1"/>
  <c r="G28" i="3" s="1"/>
  <c r="H33" i="3" a="1"/>
  <c r="H33" i="3" s="1"/>
  <c r="H28" i="3" a="1"/>
  <c r="H28" i="3" s="1"/>
  <c r="H26" i="3" a="1"/>
  <c r="H26" i="3" s="1"/>
  <c r="H32" i="3" a="1"/>
  <c r="H32" i="3" s="1"/>
  <c r="H27" i="3" a="1"/>
  <c r="H27" i="3" s="1"/>
  <c r="H25" i="3" a="1"/>
  <c r="H25" i="3" s="1"/>
  <c r="I26" i="3" a="1"/>
  <c r="I26" i="3" s="1"/>
  <c r="I28" i="3" a="1"/>
  <c r="I28" i="3" s="1"/>
  <c r="I25" i="3" a="1"/>
  <c r="I25" i="3" s="1"/>
  <c r="I32" i="3" a="1"/>
  <c r="I32" i="3" s="1"/>
  <c r="I27" i="3" a="1"/>
  <c r="I27" i="3" s="1"/>
  <c r="I33" i="3" a="1"/>
  <c r="I33" i="3" s="1"/>
  <c r="J33" i="3" a="1"/>
  <c r="J33" i="3" s="1"/>
  <c r="J27" i="3" a="1"/>
  <c r="J27" i="3" s="1"/>
  <c r="J25" i="3" a="1"/>
  <c r="J25" i="3" s="1"/>
  <c r="J32" i="3" a="1"/>
  <c r="J32" i="3" s="1"/>
  <c r="J26" i="3" a="1"/>
  <c r="J26" i="3" s="1"/>
  <c r="J28" i="3" a="1"/>
  <c r="J28" i="3" s="1"/>
  <c r="K25" i="3" a="1"/>
  <c r="K25" i="3" s="1"/>
  <c r="K27" i="3" a="1"/>
  <c r="K27" i="3" s="1"/>
  <c r="K32" i="3" a="1"/>
  <c r="K32" i="3" s="1"/>
  <c r="K33" i="3" a="1"/>
  <c r="K33" i="3" s="1"/>
  <c r="K28" i="3" a="1"/>
  <c r="K28" i="3" s="1"/>
  <c r="K26" i="3" a="1"/>
  <c r="K26" i="3" s="1"/>
  <c r="L27" i="3" a="1"/>
  <c r="L27" i="3" s="1"/>
  <c r="L26" i="3" a="1"/>
  <c r="L26" i="3" s="1"/>
  <c r="L32" i="3" a="1"/>
  <c r="L32" i="3" s="1"/>
  <c r="L33" i="3" a="1"/>
  <c r="L33" i="3" s="1"/>
  <c r="L28" i="3" a="1"/>
  <c r="L28" i="3" s="1"/>
  <c r="L25" i="3" a="1"/>
  <c r="L25" i="3" s="1"/>
  <c r="D28" i="3" a="1"/>
  <c r="D28" i="3" s="1"/>
  <c r="F33" i="3" a="1"/>
  <c r="F33" i="3" s="1"/>
  <c r="D26" i="3" a="1"/>
  <c r="D26" i="3" s="1"/>
  <c r="E32" i="3" a="1"/>
  <c r="E32" i="3" s="1"/>
  <c r="E33" i="3" a="1"/>
  <c r="E33" i="3" s="1"/>
  <c r="E25" i="3" a="1"/>
  <c r="E25" i="3" s="1"/>
  <c r="D33" i="3" a="1"/>
  <c r="D33" i="3" s="1"/>
  <c r="E28" i="3" a="1"/>
  <c r="E28" i="3" s="1"/>
  <c r="D25" i="3" a="1"/>
  <c r="D25" i="3" s="1"/>
  <c r="F32" i="3" a="1"/>
  <c r="F32" i="3" s="1"/>
  <c r="D32" i="3" a="1"/>
  <c r="D32" i="3" s="1"/>
  <c r="E27" i="3" a="1"/>
  <c r="E27" i="3" s="1"/>
  <c r="D27" i="3" a="1"/>
  <c r="D27" i="3" s="1"/>
  <c r="E26" i="3" a="1"/>
  <c r="E26" i="3" s="1"/>
  <c r="H24" i="3" l="1"/>
  <c r="E24" i="3"/>
  <c r="L24" i="3"/>
  <c r="F24" i="3"/>
  <c r="G24" i="3"/>
  <c r="I24" i="3"/>
  <c r="J24" i="3"/>
  <c r="K24" i="3"/>
  <c r="D24" i="3"/>
  <c r="E16" i="3" a="1"/>
  <c r="E16" i="3" s="1"/>
  <c r="E15" i="3" l="1" a="1"/>
  <c r="E15" i="3" s="1"/>
  <c r="E18" i="3" a="1"/>
  <c r="E18" i="3" s="1"/>
  <c r="K19" i="3" a="1"/>
  <c r="K19" i="3" s="1"/>
  <c r="J19" i="3" a="1"/>
  <c r="J19" i="3" s="1"/>
  <c r="J20" i="3" a="1"/>
  <c r="J20" i="3" s="1"/>
  <c r="J14" i="3" a="1"/>
  <c r="J14" i="3" s="1"/>
  <c r="J15" i="3" a="1"/>
  <c r="J15" i="3" s="1"/>
  <c r="J17" i="3" a="1"/>
  <c r="J17" i="3" s="1"/>
  <c r="J16" i="3" a="1"/>
  <c r="J16" i="3" s="1"/>
  <c r="I17" i="3" a="1"/>
  <c r="I17" i="3" s="1"/>
  <c r="I20" i="3" a="1"/>
  <c r="I20" i="3" s="1"/>
  <c r="I14" i="3" a="1"/>
  <c r="I14" i="3" s="1"/>
  <c r="I21" i="3" a="1"/>
  <c r="I21" i="3" s="1"/>
  <c r="I18" i="3" a="1"/>
  <c r="I18" i="3" s="1"/>
  <c r="I15" i="3" a="1"/>
  <c r="I15" i="3" s="1"/>
  <c r="I16" i="3" a="1"/>
  <c r="I16" i="3" s="1"/>
  <c r="I19" i="3" a="1"/>
  <c r="I19" i="3" s="1"/>
  <c r="G15" i="3" a="1"/>
  <c r="G15" i="3" s="1"/>
  <c r="G16" i="3" a="1"/>
  <c r="G16" i="3" s="1"/>
  <c r="G21" i="3" a="1"/>
  <c r="G21" i="3" s="1"/>
  <c r="G17" i="3" a="1"/>
  <c r="G17" i="3" s="1"/>
  <c r="G19" i="3" a="1"/>
  <c r="G19" i="3" s="1"/>
  <c r="G14" i="3" a="1"/>
  <c r="G14" i="3" s="1"/>
  <c r="G18" i="3" a="1"/>
  <c r="G18" i="3" s="1"/>
  <c r="G20" i="3" a="1"/>
  <c r="G20" i="3" s="1"/>
  <c r="L21" i="3" a="1"/>
  <c r="L21" i="3" s="1"/>
  <c r="L19" i="3" a="1"/>
  <c r="L19" i="3" s="1"/>
  <c r="L18" i="3" a="1"/>
  <c r="L18" i="3" s="1"/>
  <c r="L20" i="3" a="1"/>
  <c r="L20" i="3" s="1"/>
  <c r="L14" i="3" a="1"/>
  <c r="L14" i="3" s="1"/>
  <c r="L16" i="3" a="1"/>
  <c r="L16" i="3" s="1"/>
  <c r="L15" i="3" a="1"/>
  <c r="L15" i="3" s="1"/>
  <c r="L17" i="3" a="1"/>
  <c r="L17" i="3" s="1"/>
  <c r="H20" i="3" a="1"/>
  <c r="H20" i="3" s="1"/>
  <c r="H17" i="3" a="1"/>
  <c r="H17" i="3" s="1"/>
  <c r="H14" i="3" a="1"/>
  <c r="H14" i="3" s="1"/>
  <c r="H16" i="3" a="1"/>
  <c r="H16" i="3" s="1"/>
  <c r="H15" i="3" a="1"/>
  <c r="H15" i="3" s="1"/>
  <c r="H21" i="3" a="1"/>
  <c r="H21" i="3" s="1"/>
  <c r="H18" i="3" a="1"/>
  <c r="H18" i="3" s="1"/>
  <c r="H19" i="3" a="1"/>
  <c r="H19" i="3" s="1"/>
  <c r="K17" i="3" a="1"/>
  <c r="K17" i="3" s="1"/>
  <c r="K14" i="3" a="1"/>
  <c r="K14" i="3" s="1"/>
  <c r="D17" i="3" a="1"/>
  <c r="D17" i="3" s="1"/>
  <c r="K16" i="3" a="1"/>
  <c r="K16" i="3" s="1"/>
  <c r="D18" i="3" a="1"/>
  <c r="D18" i="3" s="1"/>
  <c r="K20" i="3" a="1"/>
  <c r="K20" i="3" s="1"/>
  <c r="K21" i="3" a="1"/>
  <c r="K21" i="3" s="1"/>
  <c r="D14" i="3" a="1"/>
  <c r="D14" i="3" s="1"/>
  <c r="D19" i="3" a="1"/>
  <c r="D19" i="3" s="1"/>
  <c r="E19" i="3" a="1"/>
  <c r="E19" i="3" s="1"/>
  <c r="D16" i="3" a="1"/>
  <c r="D16" i="3" s="1"/>
  <c r="E14" i="3" a="1"/>
  <c r="E14" i="3" s="1"/>
  <c r="E21" i="3" a="1"/>
  <c r="E21" i="3" s="1"/>
  <c r="E17" i="3" a="1"/>
  <c r="E17" i="3" s="1"/>
  <c r="E20" i="3" a="1"/>
  <c r="E20" i="3" s="1"/>
  <c r="D20" i="3" a="1"/>
  <c r="D20" i="3" s="1"/>
  <c r="D21" i="3" a="1"/>
  <c r="D21" i="3" s="1"/>
  <c r="F20" i="3" a="1"/>
  <c r="F20" i="3" s="1"/>
  <c r="F17" i="3" a="1"/>
  <c r="F17" i="3" s="1"/>
  <c r="F15" i="3" a="1"/>
  <c r="F15" i="3" s="1"/>
  <c r="D15" i="3" a="1"/>
  <c r="D15" i="3" s="1"/>
  <c r="F14" i="3" a="1"/>
  <c r="F14" i="3" s="1"/>
  <c r="F19" i="3" a="1"/>
  <c r="F19" i="3" s="1"/>
  <c r="K18" i="3" a="1"/>
  <c r="K18" i="3" s="1"/>
  <c r="F21" i="3" a="1"/>
  <c r="F21" i="3" s="1"/>
  <c r="K15" i="3" a="1"/>
  <c r="K15" i="3" s="1"/>
  <c r="F18" i="3" a="1"/>
  <c r="F18" i="3" s="1"/>
  <c r="J21" i="3" a="1"/>
  <c r="J21" i="3" s="1"/>
  <c r="F16" i="3" a="1"/>
  <c r="F16" i="3" s="1"/>
  <c r="J18" i="3" a="1"/>
  <c r="J18" i="3" s="1"/>
  <c r="J13" i="3" l="1"/>
  <c r="E13" i="3"/>
  <c r="H13" i="3"/>
  <c r="D13" i="3"/>
  <c r="K13" i="3"/>
  <c r="L13" i="3"/>
  <c r="I13" i="3"/>
  <c r="G13" i="3"/>
  <c r="F13" i="3"/>
  <c r="J29" i="3" l="1"/>
  <c r="J30" i="3" s="1"/>
  <c r="J35" i="3" s="1"/>
  <c r="J22" i="3"/>
  <c r="E22" i="3"/>
  <c r="E29" i="3"/>
  <c r="E30" i="3" s="1"/>
  <c r="E35" i="3" s="1"/>
  <c r="H22" i="3"/>
  <c r="H29" i="3"/>
  <c r="H30" i="3" s="1"/>
  <c r="H35" i="3" s="1"/>
  <c r="D22" i="3"/>
  <c r="D29" i="3"/>
  <c r="D30" i="3" s="1"/>
  <c r="D35" i="3" s="1"/>
  <c r="K22" i="3"/>
  <c r="K29" i="3"/>
  <c r="K30" i="3" s="1"/>
  <c r="K35" i="3" s="1"/>
  <c r="L29" i="3"/>
  <c r="L30" i="3" s="1"/>
  <c r="L35" i="3" s="1"/>
  <c r="L22" i="3"/>
  <c r="I29" i="3"/>
  <c r="I30" i="3" s="1"/>
  <c r="I35" i="3" s="1"/>
  <c r="I22" i="3"/>
  <c r="G29" i="3"/>
  <c r="G30" i="3" s="1"/>
  <c r="G35" i="3" s="1"/>
  <c r="G22" i="3"/>
  <c r="F22" i="3"/>
  <c r="F29" i="3"/>
  <c r="F30" i="3" s="1"/>
  <c r="F3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<sst xmlns="http://schemas.openxmlformats.org/spreadsheetml/2006/main" count="551" uniqueCount="416">
  <si>
    <t xml:space="preserve">Cobertura: </t>
  </si>
  <si>
    <t xml:space="preserve">Frecuencia: </t>
  </si>
  <si>
    <t>Contenido:</t>
  </si>
  <si>
    <t>Estado de Operaciones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</si>
  <si>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</si>
  <si>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</si>
  <si>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</si>
  <si>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</si>
  <si>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</si>
  <si>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Regresar</t>
  </si>
  <si>
    <t>ESTADO I</t>
  </si>
  <si>
    <t>ESTADO DE OPERACIONES</t>
  </si>
  <si>
    <t>TRANSACCIONES QUE AFECTAN AL PATRIMONIO NETO:</t>
  </si>
  <si>
    <t>11</t>
  </si>
  <si>
    <t>12</t>
  </si>
  <si>
    <t>13</t>
  </si>
  <si>
    <t>14</t>
  </si>
  <si>
    <t>2</t>
  </si>
  <si>
    <t>21</t>
  </si>
  <si>
    <t>22</t>
  </si>
  <si>
    <t>23</t>
  </si>
  <si>
    <t>24</t>
  </si>
  <si>
    <t>25</t>
  </si>
  <si>
    <t>26</t>
  </si>
  <si>
    <t>27</t>
  </si>
  <si>
    <t>28</t>
  </si>
  <si>
    <t>NOB</t>
  </si>
  <si>
    <t>x</t>
  </si>
  <si>
    <t>TRANSACCIONES EN ACTIVOS NO FINANCIEROS:</t>
  </si>
  <si>
    <t>31</t>
  </si>
  <si>
    <t>311</t>
  </si>
  <si>
    <t>312</t>
  </si>
  <si>
    <t>313</t>
  </si>
  <si>
    <t>314</t>
  </si>
  <si>
    <t>2M</t>
  </si>
  <si>
    <t>NLB</t>
  </si>
  <si>
    <t>TRANSACCIONES EN ACTIVOS Y PASIVOS FINANCIEROS (FINANCIAMIENTO):</t>
  </si>
  <si>
    <t>32</t>
  </si>
  <si>
    <t>33</t>
  </si>
  <si>
    <t>NLBz</t>
  </si>
  <si>
    <t>CUADRO 1</t>
  </si>
  <si>
    <t>1</t>
  </si>
  <si>
    <t>111</t>
  </si>
  <si>
    <t>1111</t>
  </si>
  <si>
    <t>1112</t>
  </si>
  <si>
    <t>1113</t>
  </si>
  <si>
    <t>112</t>
  </si>
  <si>
    <t>113</t>
  </si>
  <si>
    <t>1131</t>
  </si>
  <si>
    <t>1132</t>
  </si>
  <si>
    <t>1133</t>
  </si>
  <si>
    <t>1135</t>
  </si>
  <si>
    <t>1136</t>
  </si>
  <si>
    <t>114</t>
  </si>
  <si>
    <t>1141</t>
  </si>
  <si>
    <t>11411</t>
  </si>
  <si>
    <t>11412</t>
  </si>
  <si>
    <t>11413</t>
  </si>
  <si>
    <t>11414</t>
  </si>
  <si>
    <t>1142</t>
  </si>
  <si>
    <t>1143</t>
  </si>
  <si>
    <t>1144</t>
  </si>
  <si>
    <t>1145</t>
  </si>
  <si>
    <t>11451</t>
  </si>
  <si>
    <t>11452</t>
  </si>
  <si>
    <t>1146</t>
  </si>
  <si>
    <t>115</t>
  </si>
  <si>
    <t>1151</t>
  </si>
  <si>
    <t>1152</t>
  </si>
  <si>
    <t>1153</t>
  </si>
  <si>
    <t>1154</t>
  </si>
  <si>
    <t>1155</t>
  </si>
  <si>
    <t>1156</t>
  </si>
  <si>
    <t>116</t>
  </si>
  <si>
    <t>121</t>
  </si>
  <si>
    <t>1211</t>
  </si>
  <si>
    <t>1212</t>
  </si>
  <si>
    <t>1213</t>
  </si>
  <si>
    <t>1214</t>
  </si>
  <si>
    <t>122</t>
  </si>
  <si>
    <t>1221</t>
  </si>
  <si>
    <t>1222</t>
  </si>
  <si>
    <t>1223</t>
  </si>
  <si>
    <t>131</t>
  </si>
  <si>
    <t>1311</t>
  </si>
  <si>
    <t>1312</t>
  </si>
  <si>
    <t>132</t>
  </si>
  <si>
    <t>1321</t>
  </si>
  <si>
    <t>1322</t>
  </si>
  <si>
    <t>133</t>
  </si>
  <si>
    <t>1331</t>
  </si>
  <si>
    <t>1332</t>
  </si>
  <si>
    <t>141</t>
  </si>
  <si>
    <t>1411</t>
  </si>
  <si>
    <t>1412</t>
  </si>
  <si>
    <t>1413</t>
  </si>
  <si>
    <t>1414</t>
  </si>
  <si>
    <t>1415</t>
  </si>
  <si>
    <t>1416</t>
  </si>
  <si>
    <t>142</t>
  </si>
  <si>
    <t>1421</t>
  </si>
  <si>
    <t>1422</t>
  </si>
  <si>
    <t>1423</t>
  </si>
  <si>
    <t>1424</t>
  </si>
  <si>
    <t>143</t>
  </si>
  <si>
    <t>144</t>
  </si>
  <si>
    <t>1441</t>
  </si>
  <si>
    <t>1442</t>
  </si>
  <si>
    <t>145</t>
  </si>
  <si>
    <t>1451</t>
  </si>
  <si>
    <t>14511</t>
  </si>
  <si>
    <t>14512</t>
  </si>
  <si>
    <t>14513</t>
  </si>
  <si>
    <t>1452</t>
  </si>
  <si>
    <t>CUADRO 2</t>
  </si>
  <si>
    <t>211</t>
  </si>
  <si>
    <t>212</t>
  </si>
  <si>
    <t>2121</t>
  </si>
  <si>
    <t>2122</t>
  </si>
  <si>
    <t>251</t>
  </si>
  <si>
    <t>252</t>
  </si>
  <si>
    <t>253</t>
  </si>
  <si>
    <t>261</t>
  </si>
  <si>
    <t>2611</t>
  </si>
  <si>
    <t>2612</t>
  </si>
  <si>
    <t>262</t>
  </si>
  <si>
    <t>2621</t>
  </si>
  <si>
    <t>2622</t>
  </si>
  <si>
    <t>263</t>
  </si>
  <si>
    <t>2631</t>
  </si>
  <si>
    <t>2632</t>
  </si>
  <si>
    <t>271</t>
  </si>
  <si>
    <t>272</t>
  </si>
  <si>
    <t>273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</si>
  <si>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</si>
  <si>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</si>
  <si>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</si>
  <si>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</si>
  <si>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</si>
  <si>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</si>
  <si>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</si>
  <si>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</si>
  <si>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</si>
  <si>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283</t>
  </si>
  <si>
    <t>2831</t>
  </si>
  <si>
    <t>28311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</si>
  <si>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</si>
  <si>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</si>
  <si>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</si>
  <si>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</si>
  <si>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</si>
  <si>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</si>
  <si>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</si>
  <si>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3111</t>
  </si>
  <si>
    <t>3112</t>
  </si>
  <si>
    <t>3113</t>
  </si>
  <si>
    <t>3114</t>
  </si>
  <si>
    <t>3141</t>
  </si>
  <si>
    <t>3142</t>
  </si>
  <si>
    <t>3143</t>
  </si>
  <si>
    <t>3144</t>
  </si>
  <si>
    <t>3201</t>
  </si>
  <si>
    <t>3202</t>
  </si>
  <si>
    <t>3203</t>
  </si>
  <si>
    <t>3204</t>
  </si>
  <si>
    <t>3205</t>
  </si>
  <si>
    <t>3206</t>
  </si>
  <si>
    <t>3207</t>
  </si>
  <si>
    <t>3208</t>
  </si>
  <si>
    <t>3301</t>
  </si>
  <si>
    <t>3302</t>
  </si>
  <si>
    <t>3303</t>
  </si>
  <si>
    <t>3304</t>
  </si>
  <si>
    <t>3305</t>
  </si>
  <si>
    <t>3306</t>
  </si>
  <si>
    <t>3307</t>
  </si>
  <si>
    <t>3308</t>
  </si>
  <si>
    <t>*Cifras Preliminares</t>
  </si>
  <si>
    <t>CUADRO 4</t>
  </si>
  <si>
    <t>GANANCIAS Y PÉRDIDAS POR TENENCIA DE ACTIVOS Y PASIVOS</t>
  </si>
  <si>
    <t>4</t>
  </si>
  <si>
    <t>41</t>
  </si>
  <si>
    <t>411</t>
  </si>
  <si>
    <t>412</t>
  </si>
  <si>
    <t>413</t>
  </si>
  <si>
    <t>414</t>
  </si>
  <si>
    <t>42</t>
  </si>
  <si>
    <t>4201</t>
  </si>
  <si>
    <t>4202</t>
  </si>
  <si>
    <t>4203</t>
  </si>
  <si>
    <t>4204</t>
  </si>
  <si>
    <t>4205</t>
  </si>
  <si>
    <t>4206</t>
  </si>
  <si>
    <t>4207</t>
  </si>
  <si>
    <t>4208</t>
  </si>
  <si>
    <t>43</t>
  </si>
  <si>
    <t>4301</t>
  </si>
  <si>
    <t>4302</t>
  </si>
  <si>
    <t>4303</t>
  </si>
  <si>
    <t>4304</t>
  </si>
  <si>
    <t>4305</t>
  </si>
  <si>
    <t>4306</t>
  </si>
  <si>
    <t>4307</t>
  </si>
  <si>
    <t>4308</t>
  </si>
  <si>
    <t>CUADRO 5</t>
  </si>
  <si>
    <t>OTRAS VARIACIONES EN EL VOLUMEN DE ACTIVOS Y PASIVOS</t>
  </si>
  <si>
    <t>5</t>
  </si>
  <si>
    <t>51</t>
  </si>
  <si>
    <t>511</t>
  </si>
  <si>
    <t>512</t>
  </si>
  <si>
    <t>513</t>
  </si>
  <si>
    <t>514</t>
  </si>
  <si>
    <t>52</t>
  </si>
  <si>
    <t>5201</t>
  </si>
  <si>
    <t>5202</t>
  </si>
  <si>
    <t>5203</t>
  </si>
  <si>
    <t>5204</t>
  </si>
  <si>
    <t>5205</t>
  </si>
  <si>
    <t>5206</t>
  </si>
  <si>
    <t>5207</t>
  </si>
  <si>
    <t>5208</t>
  </si>
  <si>
    <t>53</t>
  </si>
  <si>
    <t>5301</t>
  </si>
  <si>
    <t>5302</t>
  </si>
  <si>
    <t>5303</t>
  </si>
  <si>
    <t>5304</t>
  </si>
  <si>
    <t>5305</t>
  </si>
  <si>
    <t>5306</t>
  </si>
  <si>
    <t>5307</t>
  </si>
  <si>
    <t>5308</t>
  </si>
  <si>
    <t>CUADRO 9</t>
  </si>
  <si>
    <t>9</t>
  </si>
  <si>
    <t>91</t>
  </si>
  <si>
    <t>911</t>
  </si>
  <si>
    <t>912</t>
  </si>
  <si>
    <t>913</t>
  </si>
  <si>
    <t>914</t>
  </si>
  <si>
    <t>92</t>
  </si>
  <si>
    <t>9201</t>
  </si>
  <si>
    <t>9202</t>
  </si>
  <si>
    <t>9203</t>
  </si>
  <si>
    <t>9204</t>
  </si>
  <si>
    <t>9205</t>
  </si>
  <si>
    <t>9206</t>
  </si>
  <si>
    <t>9207</t>
  </si>
  <si>
    <t>9208</t>
  </si>
  <si>
    <t>93</t>
  </si>
  <si>
    <t>9301</t>
  </si>
  <si>
    <t>9302</t>
  </si>
  <si>
    <t>9303</t>
  </si>
  <si>
    <t>9304</t>
  </si>
  <si>
    <t>9305</t>
  </si>
  <si>
    <t>9306</t>
  </si>
  <si>
    <t>9307</t>
  </si>
  <si>
    <t>9308</t>
  </si>
  <si>
    <t xml:space="preserve">Ingreso </t>
  </si>
  <si>
    <t xml:space="preserve">Impuestos  </t>
  </si>
  <si>
    <t xml:space="preserve">Contribuciones sociales </t>
  </si>
  <si>
    <t xml:space="preserve">Donaciones  </t>
  </si>
  <si>
    <t>Otros ingresos</t>
  </si>
  <si>
    <t xml:space="preserve">Remuneración a los empleados  </t>
  </si>
  <si>
    <t xml:space="preserve">Uso de bienes y servicios  </t>
  </si>
  <si>
    <t xml:space="preserve">Consumo de capital fijo  </t>
  </si>
  <si>
    <t xml:space="preserve">Intereses  </t>
  </si>
  <si>
    <t xml:space="preserve">Subsidios  </t>
  </si>
  <si>
    <t xml:space="preserve">Prestaciones sociales  </t>
  </si>
  <si>
    <t xml:space="preserve">Otros gastos  </t>
  </si>
  <si>
    <t xml:space="preserve">Resultado operativo neto       (1-2) </t>
  </si>
  <si>
    <t xml:space="preserve">Activos fijos </t>
  </si>
  <si>
    <t xml:space="preserve">Existencias </t>
  </si>
  <si>
    <t xml:space="preserve">Objetos de valor </t>
  </si>
  <si>
    <t xml:space="preserve">Activos no producidos </t>
  </si>
  <si>
    <t xml:space="preserve">Erogación (2+31) </t>
  </si>
  <si>
    <t xml:space="preserve">Préstamo neto (+) / endeudamiento neto (-) (1-2-31) o (1-2M) </t>
  </si>
  <si>
    <t xml:space="preserve">Adquisición neta de activos financieros </t>
  </si>
  <si>
    <t xml:space="preserve">Incurrimiento neto de pasivos </t>
  </si>
  <si>
    <t xml:space="preserve">Discrepancia estadística global: Diferencia entre préstamo/endeudam neto y financiamiento (32-33-NLB) </t>
  </si>
  <si>
    <t xml:space="preserve">Impuestos </t>
  </si>
  <si>
    <t xml:space="preserve">Donaciones </t>
  </si>
  <si>
    <t xml:space="preserve">Remuneración a los empleados </t>
  </si>
  <si>
    <t xml:space="preserve">Intereses </t>
  </si>
  <si>
    <t xml:space="preserve">Subsidios </t>
  </si>
  <si>
    <t xml:space="preserve">Prestaciones sociales </t>
  </si>
  <si>
    <t xml:space="preserve">VARIACIÓN EN EL PATRIMONIO NETO COMO RESULTADO DE OTROS FLUJOS ECONÓMICOS </t>
  </si>
  <si>
    <t xml:space="preserve">Otros flujos económicos en activos no financieros </t>
  </si>
  <si>
    <t xml:space="preserve">Otros flujos económicos en activos financieros </t>
  </si>
  <si>
    <t xml:space="preserve">Oro monetario y DEG </t>
  </si>
  <si>
    <t xml:space="preserve">Billetes y monedas y depósitos </t>
  </si>
  <si>
    <t xml:space="preserve">Títulos de deuda </t>
  </si>
  <si>
    <t xml:space="preserve">Préstamos </t>
  </si>
  <si>
    <t xml:space="preserve">Participaciones de capital y en fondos de inversión </t>
  </si>
  <si>
    <t xml:space="preserve">Seguros, pensiones y sistemas de garantías estandarizadas </t>
  </si>
  <si>
    <t xml:space="preserve">Derivados financieros y opciones de compra de acciones por parte de empleados </t>
  </si>
  <si>
    <t xml:space="preserve">Otras cuentas por cobrar </t>
  </si>
  <si>
    <t xml:space="preserve">Otros flujos económicos en pasivos </t>
  </si>
  <si>
    <t xml:space="preserve">Derechos especiales de giro (DEG) </t>
  </si>
  <si>
    <t xml:space="preserve">Otras cuentas por pagar </t>
  </si>
  <si>
    <t xml:space="preserve">VARIACIÓN EN EL PATRIM NETO COMO RESULTADO DE VARIACIONES DEL VOLUMEN </t>
  </si>
  <si>
    <t xml:space="preserve">Otras variaciones en el volumen de activos no financieros </t>
  </si>
  <si>
    <t xml:space="preserve">Otras variaciones en el volumen de activos financieros </t>
  </si>
  <si>
    <t xml:space="preserve">Otras variaciones en el volumen de pasivos </t>
  </si>
  <si>
    <t xml:space="preserve">VARIACIÓN EN EL PATRIMONIO NETO COMO RESULTADO DE GANANCIAS Y PÉRDIDAS POR TENENCIA </t>
  </si>
  <si>
    <t xml:space="preserve">Ganancias y pérdidas por tenencia de activos no financieros </t>
  </si>
  <si>
    <t xml:space="preserve">Ganancias y pérdidas por tenencia de activos financieros </t>
  </si>
  <si>
    <t xml:space="preserve">Ganancias y pérdidas por tenencia de activos y pasivos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</si>
  <si>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</si>
  <si>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</si>
  <si>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</si>
  <si>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</si>
  <si>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</si>
  <si>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</si>
  <si>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</si>
  <si>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</si>
  <si>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Consumo de capital fijo </t>
  </si>
  <si>
    <t xml:space="preserve">GASTO </t>
  </si>
  <si>
    <t xml:space="preserve">Sueldos y salarios </t>
  </si>
  <si>
    <t xml:space="preserve">Contribuciones sociales de empleadores </t>
  </si>
  <si>
    <t xml:space="preserve">Contribuciones sociales efectivas de empleadores </t>
  </si>
  <si>
    <t xml:space="preserve">Contribuciones sociales imputadas de empleadores </t>
  </si>
  <si>
    <t xml:space="preserve">A otras unidades del gobierno general </t>
  </si>
  <si>
    <t xml:space="preserve">A corporaciones públicas </t>
  </si>
  <si>
    <t xml:space="preserve">A empresas privadas </t>
  </si>
  <si>
    <t xml:space="preserve">A otros sectores </t>
  </si>
  <si>
    <t xml:space="preserve">A gobiernos extranjeros </t>
  </si>
  <si>
    <t xml:space="preserve">Corrientes </t>
  </si>
  <si>
    <t xml:space="preserve">Capital </t>
  </si>
  <si>
    <t xml:space="preserve">A organismos internacionales </t>
  </si>
  <si>
    <t xml:space="preserve">Prestaciones de la seguridad social </t>
  </si>
  <si>
    <t xml:space="preserve">Prestaciones de asistencia social </t>
  </si>
  <si>
    <t xml:space="preserve">Prestaciones sociales relacionadas al empleo </t>
  </si>
  <si>
    <t xml:space="preserve">Otros gastos </t>
  </si>
  <si>
    <t xml:space="preserve">Gasto de la propiedad distinto de intereses </t>
  </si>
  <si>
    <t xml:space="preserve">Dividendos </t>
  </si>
  <si>
    <t xml:space="preserve">Retiros de los ingresos de las cuasisociedades </t>
  </si>
  <si>
    <t xml:space="preserve">Rentas de la propiedad relac con distribución de rentas de la inversión </t>
  </si>
  <si>
    <t xml:space="preserve">Arriendo de activos públicos naturales </t>
  </si>
  <si>
    <t xml:space="preserve">Utilidades reinvertidas en inversión extranjera directa </t>
  </si>
  <si>
    <t xml:space="preserve">Transferencias no clasificadas en otra parte </t>
  </si>
  <si>
    <t xml:space="preserve">Primas, tasas y derechos relacionados con seguros no de vida y sistemas de garantías estandarizadas </t>
  </si>
  <si>
    <t xml:space="preserve">Primas, tasas y derechos corrientes </t>
  </si>
  <si>
    <t xml:space="preserve">Primas </t>
  </si>
  <si>
    <t xml:space="preserve">Tasas para sistemas de garantías estandarizadas  </t>
  </si>
  <si>
    <t xml:space="preserve">Derechos corrientes </t>
  </si>
  <si>
    <t xml:space="preserve">Derechos de capital </t>
  </si>
  <si>
    <t xml:space="preserve">INGRESO </t>
  </si>
  <si>
    <t xml:space="preserve">Impuestos sobre el ingreso, las utilidades y las ganancias de capital </t>
  </si>
  <si>
    <t xml:space="preserve">Pagaderos por personas físicas </t>
  </si>
  <si>
    <t xml:space="preserve">Pagaderos por sociedades y otras empresas </t>
  </si>
  <si>
    <t xml:space="preserve">Otros </t>
  </si>
  <si>
    <t xml:space="preserve">Impuestos sobre la nómina y la fuerza de trabajo </t>
  </si>
  <si>
    <t xml:space="preserve">Impuestos sobre la propiedad </t>
  </si>
  <si>
    <t xml:space="preserve">Impuestos recurrentes sobre la propiedad inmueble </t>
  </si>
  <si>
    <t xml:space="preserve">Impuestos recurrentes sobre el patrimonio neto </t>
  </si>
  <si>
    <t xml:space="preserve">Impuestos sobre sucesiones, herencia y regalos </t>
  </si>
  <si>
    <t xml:space="preserve">Gravámenes sobre el capital </t>
  </si>
  <si>
    <t xml:space="preserve">Otros impuestos recurrentes sobre la propiedad </t>
  </si>
  <si>
    <t xml:space="preserve">Impuestos sobre los bienes y servicios </t>
  </si>
  <si>
    <t xml:space="preserve">Impuestos generales sobre los bienes y servicios </t>
  </si>
  <si>
    <t xml:space="preserve">Impuestos sobre el valor agregado </t>
  </si>
  <si>
    <t xml:space="preserve">Impuestos sobre las ventas </t>
  </si>
  <si>
    <t xml:space="preserve">Impuestos sobre el volumen de ventas y otros impuestos generales sobre los bienes y servicios </t>
  </si>
  <si>
    <t xml:space="preserve">Impuestos sobre transacciones financieras y de capital </t>
  </si>
  <si>
    <t xml:space="preserve">Impuestos selectivos </t>
  </si>
  <si>
    <t xml:space="preserve">Utilidades de los monopolios fiscales </t>
  </si>
  <si>
    <t xml:space="preserve">Impuestos sobre servicios específicos </t>
  </si>
  <si>
    <t xml:space="preserve">Impuestos sobre el uso de bienes y sobre el permiso para usar bienes o realizar actividades </t>
  </si>
  <si>
    <t xml:space="preserve"> Impuestos sobre los vehículos automotores </t>
  </si>
  <si>
    <t xml:space="preserve">Otros impuestos sobre los bienes y servicios </t>
  </si>
  <si>
    <t xml:space="preserve">Impuestos sobre el comercio y las transacciones internacionales </t>
  </si>
  <si>
    <t xml:space="preserve">Derechos de aduana y otros derechos de importación </t>
  </si>
  <si>
    <t xml:space="preserve">Impuestos sobre las exportaciones </t>
  </si>
  <si>
    <t xml:space="preserve">Utilidades de los monopolios de exportación o de importación </t>
  </si>
  <si>
    <t xml:space="preserve">Utilidades de operaciones cambiarias </t>
  </si>
  <si>
    <t xml:space="preserve">Impuestos sobre las operaciones cambiarias </t>
  </si>
  <si>
    <t xml:space="preserve">Otros impuestos sobre el comercio y las transacciones internacionales </t>
  </si>
  <si>
    <t xml:space="preserve">Otros impuestos </t>
  </si>
  <si>
    <t xml:space="preserve">Contribuciones a la seguridad social </t>
  </si>
  <si>
    <t xml:space="preserve">Contribuciones de los empleados </t>
  </si>
  <si>
    <t xml:space="preserve">Contribuciones de los empleadores </t>
  </si>
  <si>
    <t xml:space="preserve">Contribuciones de los trabajadores por cuenta propia o no empleados </t>
  </si>
  <si>
    <t xml:space="preserve">Contribuciones no clasificables </t>
  </si>
  <si>
    <t xml:space="preserve">Otras contribuciones sociales </t>
  </si>
  <si>
    <t xml:space="preserve">Contribuciones imputadas </t>
  </si>
  <si>
    <t xml:space="preserve">De gobiernos extranjeros </t>
  </si>
  <si>
    <t>De organismos internacionales</t>
  </si>
  <si>
    <t xml:space="preserve">De otras unidades del gobierno general </t>
  </si>
  <si>
    <t xml:space="preserve">Otros ingresos </t>
  </si>
  <si>
    <t xml:space="preserve">Rentas de la propiedad </t>
  </si>
  <si>
    <t xml:space="preserve">Dividendos  </t>
  </si>
  <si>
    <t xml:space="preserve">Venta de bienes y servicios  </t>
  </si>
  <si>
    <t xml:space="preserve">Ventas de establecimientos de mercado </t>
  </si>
  <si>
    <t xml:space="preserve">Derechos administrativos </t>
  </si>
  <si>
    <t xml:space="preserve">Ventas incidentales de establecimientos no de mercado </t>
  </si>
  <si>
    <t xml:space="preserve">Ventas imputadas de bienes y servicios </t>
  </si>
  <si>
    <t xml:space="preserve">Multas, sanciones pecuniarias y depósitos en caución transferidos </t>
  </si>
  <si>
    <t xml:space="preserve">Primas, tasas y acreencias relacionadas con seguros no de vida y sistemas de garantías estandarizadas </t>
  </si>
  <si>
    <t>INGRESOS</t>
  </si>
  <si>
    <t>GASTOS</t>
  </si>
  <si>
    <t>Anuales</t>
  </si>
  <si>
    <t>En millones de Quetzales</t>
  </si>
  <si>
    <t>TOTAL OTROS FLUJOS ECONÓMICOS</t>
  </si>
  <si>
    <t>Total Otros Flujos Económicos</t>
  </si>
  <si>
    <t>Acorde al Estandar Internacional MEFP 2014</t>
  </si>
  <si>
    <t>Estadísticas de las Finanzas Públicas</t>
  </si>
  <si>
    <t xml:space="preserve">Inversión neta en activos no financieros </t>
  </si>
  <si>
    <t>Oro monetario y DEG</t>
  </si>
  <si>
    <t>Billetes y monedas y depósitos</t>
  </si>
  <si>
    <t>Títulos de deuda</t>
  </si>
  <si>
    <t>Derivados fin y opciones de compra de acciones por empleados</t>
  </si>
  <si>
    <t>Otras cuentas por cobrar</t>
  </si>
  <si>
    <t>Derechos especiales de giro (DEG)</t>
  </si>
  <si>
    <t>Otras cuentas por pagar</t>
  </si>
  <si>
    <t>Sector Público</t>
  </si>
  <si>
    <t>Consejo Monetario Centroamericano</t>
  </si>
  <si>
    <t>Secretaría Ejecutiva</t>
  </si>
  <si>
    <t>www.secmca.org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</si>
</sst>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u/>
      <sz val="11"/>
      <color theme="10"/>
      <name val="Calibri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7.5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sz val="11"/>
      <color theme="1"/>
      <name val="Futura Lt BT"/>
      <family val="2"/>
    </font>
    <font>
      <b/>
      <sz val="7.5"/>
      <color theme="0"/>
      <name val="Futura Lt BT"/>
    </font>
    <font>
      <b/>
      <sz val="11"/>
      <color theme="1"/>
      <name val="Futura Lt BT"/>
    </font>
    <font>
      <b/>
      <sz val="7.5"/>
      <color theme="1"/>
      <name val="Futura Lt BT"/>
    </font>
    <font>
      <sz val="10"/>
      <color indexed="8"/>
      <name val="Arial"/>
      <family val="2"/>
    </font>
    <font>
      <sz val="10"/>
      <name val="CG Times"/>
      <family val="1"/>
    </font>
    <font>
      <b/>
      <sz val="10"/>
      <color theme="0"/>
      <name val="Futura Lt BT"/>
    </font>
    <font>
      <b/>
      <sz val="12"/>
      <color theme="0"/>
      <name val="Futura Lt BT"/>
    </font>
    <font>
      <sz val="10"/>
      <color theme="0"/>
      <name val="Futura Lt BT"/>
    </font>
    <font>
      <b/>
      <sz val="7.5"/>
      <color indexed="12"/>
      <name val="Futura Lt BT"/>
      <family val="2"/>
    </font>
    <font>
      <sz val="7.5"/>
      <color theme="1"/>
      <name val="Futura Lt BT"/>
    </font>
    <font>
      <b/>
      <sz val="7.5"/>
      <color rgb="FF0000FF"/>
      <name val="Futura Lt BT"/>
      <family val="2"/>
    </font>
    <font>
      <b/>
      <sz val="11"/>
      <color rgb="FF0000FF"/>
      <name val="Calibri"/>
      <family val="2"/>
      <scheme val="minor"/>
    </font>
    <font>
      <sz val="7.5"/>
      <color rgb="FF00B050"/>
      <name val="Futura Lt BT"/>
      <family val="2"/>
    </font>
    <font>
      <sz val="7.5"/>
      <color theme="0"/>
      <name val="Futura Lt BT"/>
    </font>
    <font>
      <b/>
      <sz val="7.5"/>
      <color rgb="FF0000FF"/>
      <name val="Futura Lt BT"/>
    </font>
    <font>
      <sz val="7.5"/>
      <color rgb="FF00B050"/>
      <name val="Futura Lt BT"/>
    </font>
    <font>
      <sz val="11"/>
      <name val="Futura Lt BT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164" fontId="1" fillId="0" borderId="0" applyFont="0" applyFill="0" applyBorder="0" applyAlignment="0" applyProtection="0"/>
    <xf numFmtId="0" fontId="24" fillId="0" borderId="0">
      <alignment vertical="top"/>
    </xf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>
      <alignment vertical="top"/>
    </xf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40" fillId="0" borderId="0">
      <alignment vertical="top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9">
    <xf numFmtId="0" fontId="0" fillId="0" borderId="0" xfId="0"/>
    <xf numFmtId="0" fontId="3" fillId="2" borderId="0" xfId="0" applyFont="1" applyFill="1"/>
    <xf numFmtId="0" fontId="0" fillId="3" borderId="0" xfId="0" applyFill="1"/>
    <xf numFmtId="0" fontId="4" fillId="3" borderId="0" xfId="0" applyFont="1" applyFill="1"/>
    <xf numFmtId="0" fontId="0" fillId="2" borderId="0" xfId="0" applyFill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5" fillId="0" borderId="0" xfId="2" applyAlignment="1" applyProtection="1"/>
    <xf numFmtId="0" fontId="10" fillId="3" borderId="0" xfId="0" applyFont="1" applyFill="1" applyAlignment="1">
      <alignment horizontal="left" indent="1"/>
    </xf>
    <xf numFmtId="49" fontId="10" fillId="3" borderId="5" xfId="0" applyNumberFormat="1" applyFont="1" applyFill="1" applyBorder="1" applyAlignment="1">
      <alignment horizontal="left"/>
    </xf>
    <xf numFmtId="164" fontId="0" fillId="0" borderId="0" xfId="4" applyFont="1"/>
    <xf numFmtId="0" fontId="14" fillId="3" borderId="0" xfId="0" applyFont="1" applyFill="1" applyAlignment="1">
      <alignment horizontal="left" indent="1"/>
    </xf>
    <xf numFmtId="0" fontId="10" fillId="3" borderId="0" xfId="0" applyFont="1" applyFill="1" applyAlignment="1">
      <alignment horizontal="left" indent="2"/>
    </xf>
    <xf numFmtId="0" fontId="20" fillId="0" borderId="0" xfId="0" applyFont="1"/>
    <xf numFmtId="49" fontId="21" fillId="3" borderId="5" xfId="0" applyNumberFormat="1" applyFont="1" applyFill="1" applyBorder="1" applyAlignment="1">
      <alignment horizontal="left"/>
    </xf>
    <xf numFmtId="0" fontId="21" fillId="3" borderId="0" xfId="0" applyFont="1" applyFill="1"/>
    <xf numFmtId="0" fontId="22" fillId="0" borderId="0" xfId="0" applyFont="1"/>
    <xf numFmtId="43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26" fillId="3" borderId="10" xfId="0" applyNumberFormat="1" applyFont="1" applyFill="1" applyBorder="1" applyAlignment="1">
      <alignment horizontal="left"/>
    </xf>
    <xf numFmtId="0" fontId="26" fillId="3" borderId="2" xfId="0" applyFont="1" applyFill="1" applyBorder="1"/>
    <xf numFmtId="49" fontId="26" fillId="3" borderId="11" xfId="0" applyNumberFormat="1" applyFont="1" applyFill="1" applyBorder="1" applyAlignment="1">
      <alignment horizontal="left"/>
    </xf>
    <xf numFmtId="0" fontId="28" fillId="3" borderId="3" xfId="0" applyFont="1" applyFill="1" applyBorder="1"/>
    <xf numFmtId="0" fontId="26" fillId="3" borderId="1" xfId="0" applyFont="1" applyFill="1" applyBorder="1"/>
    <xf numFmtId="0" fontId="28" fillId="3" borderId="0" xfId="0" applyFont="1" applyFill="1"/>
    <xf numFmtId="49" fontId="14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left"/>
    </xf>
    <xf numFmtId="49" fontId="16" fillId="4" borderId="0" xfId="0" applyNumberFormat="1" applyFont="1" applyFill="1" applyAlignment="1">
      <alignment horizontal="left"/>
    </xf>
    <xf numFmtId="0" fontId="2" fillId="0" borderId="0" xfId="0" applyFont="1"/>
    <xf numFmtId="0" fontId="14" fillId="3" borderId="0" xfId="0" applyFont="1" applyFill="1" applyAlignment="1">
      <alignment horizontal="left"/>
    </xf>
    <xf numFmtId="0" fontId="14" fillId="3" borderId="0" xfId="0" applyFont="1" applyFill="1"/>
    <xf numFmtId="0" fontId="10" fillId="3" borderId="0" xfId="0" applyFont="1" applyFill="1" applyAlignment="1">
      <alignment horizontal="left" indent="3"/>
    </xf>
    <xf numFmtId="0" fontId="14" fillId="3" borderId="0" xfId="0" applyFont="1" applyFill="1" applyAlignment="1">
      <alignment horizontal="left" wrapText="1" indent="1"/>
    </xf>
    <xf numFmtId="164" fontId="0" fillId="0" borderId="0" xfId="4" applyFont="1" applyBorder="1"/>
    <xf numFmtId="43" fontId="16" fillId="0" borderId="0" xfId="1" applyFont="1" applyBorder="1" applyAlignment="1">
      <alignment horizontal="right"/>
    </xf>
    <xf numFmtId="0" fontId="32" fillId="0" borderId="0" xfId="0" applyFont="1"/>
    <xf numFmtId="0" fontId="10" fillId="3" borderId="0" xfId="0" applyFont="1" applyFill="1" applyAlignment="1">
      <alignment horizontal="left" wrapText="1" indent="1"/>
    </xf>
    <xf numFmtId="49" fontId="21" fillId="3" borderId="7" xfId="0" applyNumberFormat="1" applyFont="1" applyFill="1" applyBorder="1" applyAlignment="1">
      <alignment horizontal="left"/>
    </xf>
    <xf numFmtId="0" fontId="21" fillId="3" borderId="6" xfId="0" applyFont="1" applyFill="1" applyBorder="1"/>
    <xf numFmtId="0" fontId="3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3" borderId="8" xfId="0" applyNumberFormat="1" applyFont="1" applyFill="1" applyBorder="1" applyAlignment="1">
      <alignment horizontal="left"/>
    </xf>
    <xf numFmtId="0" fontId="21" fillId="3" borderId="9" xfId="0" applyFont="1" applyFill="1" applyBorder="1"/>
    <xf numFmtId="43" fontId="0" fillId="0" borderId="0" xfId="1" applyFont="1" applyBorder="1"/>
    <xf numFmtId="43" fontId="20" fillId="0" borderId="0" xfId="1" applyFont="1"/>
    <xf numFmtId="43" fontId="35" fillId="0" borderId="0" xfId="1" applyFont="1" applyBorder="1" applyAlignment="1">
      <alignment horizontal="right"/>
    </xf>
    <xf numFmtId="43" fontId="20" fillId="0" borderId="0" xfId="1" applyFont="1" applyBorder="1"/>
    <xf numFmtId="43" fontId="19" fillId="0" borderId="0" xfId="1" applyFont="1" applyBorder="1" applyAlignment="1">
      <alignment horizontal="right"/>
    </xf>
    <xf numFmtId="43" fontId="15" fillId="4" borderId="0" xfId="1" applyFont="1" applyFill="1" applyBorder="1" applyAlignment="1" applyProtection="1">
      <alignment horizontal="right"/>
    </xf>
    <xf numFmtId="0" fontId="38" fillId="0" borderId="0" xfId="0" applyFont="1" applyAlignment="1">
      <alignment horizontal="center" vertical="center"/>
    </xf>
    <xf numFmtId="0" fontId="21" fillId="3" borderId="14" xfId="3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49" fontId="26" fillId="3" borderId="1" xfId="0" applyNumberFormat="1" applyFont="1" applyFill="1" applyBorder="1" applyAlignment="1">
      <alignment horizontal="left"/>
    </xf>
    <xf numFmtId="49" fontId="26" fillId="3" borderId="0" xfId="0" applyNumberFormat="1" applyFont="1" applyFill="1" applyAlignment="1">
      <alignment horizontal="left"/>
    </xf>
    <xf numFmtId="165" fontId="19" fillId="0" borderId="0" xfId="14" applyNumberFormat="1" applyFont="1" applyFill="1" applyAlignment="1" applyProtection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21" fillId="3" borderId="0" xfId="0" applyNumberFormat="1" applyFont="1" applyFill="1" applyAlignment="1">
      <alignment horizontal="left" vertical="center"/>
    </xf>
    <xf numFmtId="49" fontId="34" fillId="3" borderId="0" xfId="0" applyNumberFormat="1" applyFont="1" applyFill="1" applyAlignment="1">
      <alignment horizontal="left" vertical="center"/>
    </xf>
    <xf numFmtId="49" fontId="21" fillId="3" borderId="5" xfId="0" applyNumberFormat="1" applyFont="1" applyFill="1" applyBorder="1" applyAlignment="1">
      <alignment horizontal="left" vertical="center"/>
    </xf>
    <xf numFmtId="49" fontId="34" fillId="3" borderId="5" xfId="0" applyNumberFormat="1" applyFont="1" applyFill="1" applyBorder="1" applyAlignment="1">
      <alignment horizontal="left" vertical="center"/>
    </xf>
    <xf numFmtId="49" fontId="21" fillId="3" borderId="7" xfId="0" applyNumberFormat="1" applyFont="1" applyFill="1" applyBorder="1" applyAlignment="1">
      <alignment horizontal="left" vertical="center"/>
    </xf>
    <xf numFmtId="0" fontId="19" fillId="0" borderId="0" xfId="0" applyFont="1"/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11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49" fontId="26" fillId="3" borderId="12" xfId="0" applyNumberFormat="1" applyFont="1" applyFill="1" applyBorder="1" applyAlignment="1">
      <alignment horizontal="center" vertical="center" wrapText="1"/>
    </xf>
    <xf numFmtId="49" fontId="26" fillId="3" borderId="4" xfId="0" applyNumberFormat="1" applyFont="1" applyFill="1" applyBorder="1" applyAlignment="1">
      <alignment horizontal="center" vertical="center" wrapText="1"/>
    </xf>
    <xf numFmtId="49" fontId="26" fillId="3" borderId="13" xfId="0" applyNumberFormat="1" applyFont="1" applyFill="1" applyBorder="1" applyAlignment="1">
      <alignment horizontal="center" vertical="center" wrapText="1"/>
    </xf>
    <xf numFmtId="49" fontId="26" fillId="3" borderId="12" xfId="3" applyNumberFormat="1" applyFont="1" applyFill="1" applyBorder="1" applyAlignment="1">
      <alignment horizontal="center" vertical="center" wrapText="1"/>
    </xf>
    <xf numFmtId="49" fontId="26" fillId="3" borderId="13" xfId="3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2" fillId="0" borderId="0" xfId="2" applyFont="1" applyFill="1" applyAlignment="1" applyProtection="1">
      <alignment horizontal="center"/>
    </xf>
    <xf numFmtId="0" fontId="12" fillId="2" borderId="0" xfId="0" applyFont="1" applyFill="1" applyAlignment="1">
      <alignment vertical="center" wrapText="1"/>
    </xf>
    <xf numFmtId="43" fontId="13" fillId="2" borderId="0" xfId="1" applyFont="1" applyFill="1" applyBorder="1" applyAlignment="1" applyProtection="1">
      <alignment horizontal="right"/>
    </xf>
    <xf numFmtId="49" fontId="17" fillId="2" borderId="0" xfId="0" applyNumberFormat="1" applyFont="1" applyFill="1" applyAlignment="1">
      <alignment horizontal="left"/>
    </xf>
    <xf numFmtId="0" fontId="17" fillId="2" borderId="0" xfId="0" applyFont="1" applyFill="1"/>
    <xf numFmtId="43" fontId="29" fillId="4" borderId="15" xfId="1" applyFont="1" applyFill="1" applyBorder="1" applyAlignment="1" applyProtection="1">
      <alignment horizontal="right"/>
    </xf>
    <xf numFmtId="43" fontId="16" fillId="4" borderId="15" xfId="1" applyFont="1" applyFill="1" applyBorder="1" applyAlignment="1" applyProtection="1">
      <alignment horizontal="right"/>
    </xf>
    <xf numFmtId="43" fontId="18" fillId="2" borderId="15" xfId="1" applyFont="1" applyFill="1" applyBorder="1" applyAlignment="1" applyProtection="1">
      <alignment horizontal="right"/>
    </xf>
    <xf numFmtId="43" fontId="13" fillId="2" borderId="15" xfId="1" applyFont="1" applyFill="1" applyBorder="1" applyAlignment="1" applyProtection="1">
      <alignment horizontal="right"/>
    </xf>
    <xf numFmtId="43" fontId="15" fillId="4" borderId="15" xfId="1" applyFont="1" applyFill="1" applyBorder="1" applyAlignment="1" applyProtection="1">
      <alignment horizontal="right"/>
    </xf>
    <xf numFmtId="49" fontId="14" fillId="0" borderId="0" xfId="0" applyNumberFormat="1" applyFont="1" applyFill="1" applyAlignment="1">
      <alignment horizontal="left"/>
    </xf>
    <xf numFmtId="0" fontId="14" fillId="0" borderId="0" xfId="0" applyFont="1" applyFill="1"/>
    <xf numFmtId="43" fontId="15" fillId="0" borderId="0" xfId="1" applyFont="1" applyFill="1" applyBorder="1" applyAlignment="1" applyProtection="1">
      <alignment horizontal="right"/>
    </xf>
    <xf numFmtId="43" fontId="18" fillId="0" borderId="15" xfId="1" applyFont="1" applyFill="1" applyBorder="1" applyAlignment="1" applyProtection="1">
      <alignment horizontal="right"/>
    </xf>
    <xf numFmtId="49" fontId="23" fillId="2" borderId="0" xfId="0" applyNumberFormat="1" applyFont="1" applyFill="1" applyAlignment="1">
      <alignment horizontal="left" vertical="center"/>
    </xf>
    <xf numFmtId="0" fontId="23" fillId="2" borderId="0" xfId="0" applyFont="1" applyFill="1"/>
    <xf numFmtId="0" fontId="21" fillId="3" borderId="1" xfId="3" applyFont="1" applyFill="1" applyBorder="1" applyAlignment="1">
      <alignment horizontal="center"/>
    </xf>
    <xf numFmtId="43" fontId="23" fillId="2" borderId="15" xfId="1" applyFont="1" applyFill="1" applyBorder="1" applyAlignment="1" applyProtection="1">
      <alignment horizontal="right"/>
    </xf>
    <xf numFmtId="43" fontId="31" fillId="0" borderId="15" xfId="1" applyFont="1" applyFill="1" applyBorder="1" applyAlignment="1" applyProtection="1">
      <alignment horizontal="right"/>
    </xf>
    <xf numFmtId="43" fontId="33" fillId="0" borderId="15" xfId="1" applyFont="1" applyFill="1" applyBorder="1" applyAlignment="1" applyProtection="1">
      <alignment horizontal="right"/>
    </xf>
    <xf numFmtId="43" fontId="16" fillId="0" borderId="15" xfId="1" applyFont="1" applyFill="1" applyBorder="1" applyAlignment="1" applyProtection="1">
      <alignment horizontal="right"/>
    </xf>
    <xf numFmtId="43" fontId="13" fillId="0" borderId="15" xfId="1" applyFont="1" applyFill="1" applyBorder="1" applyAlignment="1" applyProtection="1">
      <alignment horizontal="right"/>
    </xf>
    <xf numFmtId="164" fontId="33" fillId="0" borderId="15" xfId="4" applyFont="1" applyFill="1" applyBorder="1" applyAlignment="1" applyProtection="1">
      <alignment horizontal="right"/>
    </xf>
    <xf numFmtId="164" fontId="16" fillId="0" borderId="15" xfId="4" applyFont="1" applyFill="1" applyBorder="1" applyAlignment="1" applyProtection="1">
      <alignment horizontal="right"/>
    </xf>
    <xf numFmtId="43" fontId="23" fillId="2" borderId="0" xfId="1" applyFont="1" applyFill="1" applyBorder="1" applyAlignment="1" applyProtection="1">
      <alignment horizontal="center" vertical="center"/>
    </xf>
    <xf numFmtId="43" fontId="23" fillId="2" borderId="15" xfId="1" applyFont="1" applyFill="1" applyBorder="1" applyAlignment="1" applyProtection="1">
      <alignment horizontal="center" vertical="center"/>
    </xf>
    <xf numFmtId="43" fontId="35" fillId="0" borderId="15" xfId="1" applyFont="1" applyFill="1" applyBorder="1" applyAlignment="1" applyProtection="1">
      <alignment horizontal="center" vertical="center"/>
    </xf>
    <xf numFmtId="43" fontId="33" fillId="0" borderId="15" xfId="1" applyFont="1" applyFill="1" applyBorder="1" applyAlignment="1" applyProtection="1">
      <alignment horizontal="center" vertical="center"/>
    </xf>
    <xf numFmtId="43" fontId="16" fillId="0" borderId="15" xfId="1" applyFont="1" applyFill="1" applyBorder="1" applyAlignment="1" applyProtection="1">
      <alignment horizontal="center" vertical="center"/>
    </xf>
    <xf numFmtId="49" fontId="26" fillId="3" borderId="12" xfId="0" applyNumberFormat="1" applyFont="1" applyFill="1" applyBorder="1" applyAlignment="1">
      <alignment horizontal="center" vertical="center"/>
    </xf>
    <xf numFmtId="49" fontId="26" fillId="3" borderId="13" xfId="0" applyNumberFormat="1" applyFont="1" applyFill="1" applyBorder="1" applyAlignment="1">
      <alignment horizontal="center" vertical="center"/>
    </xf>
    <xf numFmtId="43" fontId="35" fillId="0" borderId="15" xfId="1" applyFont="1" applyFill="1" applyBorder="1" applyAlignment="1" applyProtection="1">
      <alignment horizontal="right" vertical="center"/>
    </xf>
    <xf numFmtId="43" fontId="36" fillId="0" borderId="15" xfId="1" applyFont="1" applyFill="1" applyBorder="1" applyAlignment="1" applyProtection="1">
      <alignment horizontal="right" vertical="center"/>
    </xf>
    <xf numFmtId="43" fontId="30" fillId="0" borderId="15" xfId="1" applyFont="1" applyFill="1" applyBorder="1" applyAlignment="1" applyProtection="1">
      <alignment horizontal="right" vertical="center"/>
    </xf>
    <xf numFmtId="49" fontId="23" fillId="2" borderId="0" xfId="0" applyNumberFormat="1" applyFont="1" applyFill="1" applyAlignment="1">
      <alignment horizontal="left"/>
    </xf>
    <xf numFmtId="43" fontId="35" fillId="0" borderId="15" xfId="1" applyFont="1" applyBorder="1" applyAlignment="1">
      <alignment horizontal="center" vertical="center"/>
    </xf>
    <xf numFmtId="43" fontId="16" fillId="0" borderId="15" xfId="1" applyFont="1" applyBorder="1" applyAlignment="1">
      <alignment horizontal="center" vertical="center"/>
    </xf>
    <xf numFmtId="43" fontId="35" fillId="0" borderId="15" xfId="1" applyFont="1" applyBorder="1" applyAlignment="1">
      <alignment horizontal="right"/>
    </xf>
    <xf numFmtId="43" fontId="16" fillId="0" borderId="15" xfId="1" applyFont="1" applyBorder="1" applyAlignment="1">
      <alignment horizontal="right"/>
    </xf>
  </cellXfs>
  <cellStyles count="16">
    <cellStyle name="=C:\WINNT\SYSTEM32\COMMAND.COM" xfId="15" xr:uid="{A79258F2-7F7E-4E6D-B440-98411D9CD692}"/>
    <cellStyle name="Hipervínculo" xfId="2" builtinId="8"/>
    <cellStyle name="Millares" xfId="1" builtinId="3"/>
    <cellStyle name="Millares 2" xfId="4" xr:uid="{00000000-0005-0000-0000-000005000000}"/>
    <cellStyle name="Millares 2 2" xfId="6" xr:uid="{00000000-0005-0000-0000-000006000000}"/>
    <cellStyle name="Millares 4" xfId="7" xr:uid="{00000000-0005-0000-0000-000007000000}"/>
    <cellStyle name="Millares 5 2" xfId="9" xr:uid="{00000000-0005-0000-0000-000008000000}"/>
    <cellStyle name="Normal" xfId="0" builtinId="0"/>
    <cellStyle name="Normal 2" xfId="3" xr:uid="{00000000-0005-0000-0000-00000A000000}"/>
    <cellStyle name="Normal 2 2" xfId="10" xr:uid="{00000000-0005-0000-0000-00000B000000}"/>
    <cellStyle name="Normal 2 2 2" xfId="12" xr:uid="{00000000-0005-0000-0000-00000C000000}"/>
    <cellStyle name="Normal 3" xfId="13" xr:uid="{D96868E2-FF75-4881-9215-1CF8BD78F4D3}"/>
    <cellStyle name="Normal 3 2" xfId="5" xr:uid="{00000000-0005-0000-0000-00000D000000}"/>
    <cellStyle name="Normal 4" xfId="11" xr:uid="{00000000-0005-0000-0000-00000E000000}"/>
    <cellStyle name="Normal 5" xfId="8" xr:uid="{00000000-0005-0000-0000-00000F000000}"/>
    <cellStyle name="Porcentaje" xfId="1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B70D"/>
      <color rgb="FF084E9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35</xdr:row>
      <xdr:rowOff>0</xdr:rowOff>
    </xdr:from>
    <xdr:to>
      <xdr:col>15</xdr:col>
      <xdr:colOff>95254</xdr:colOff>
      <xdr:row>35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7</xdr:row>
      <xdr:rowOff>144357</xdr:rowOff>
    </xdr:from>
    <xdr:to>
      <xdr:col>15</xdr:col>
      <xdr:colOff>353766</xdr:colOff>
      <xdr:row>13</xdr:row>
      <xdr:rowOff>139700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FF7C4BD-B581-4BE0-97E9-EDA4626E00D4}"/>
            </a:ext>
          </a:extLst>
        </xdr:cNvPr>
        <xdr:cNvGrpSpPr/>
      </xdr:nvGrpSpPr>
      <xdr:grpSpPr>
        <a:xfrm>
          <a:off x="1511059" y="1438471"/>
          <a:ext cx="9806504" cy="1104583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4708F54C-EAA9-E4A1-5DA1-6D2FEA1BC3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4BC1EA44-73AA-E902-9682-B255C24F33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93C547A-E91A-B2E8-F375-663A35E20D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622060</xdr:colOff>
      <xdr:row>2</xdr:row>
      <xdr:rowOff>101601</xdr:rowOff>
    </xdr:from>
    <xdr:to>
      <xdr:col>18</xdr:col>
      <xdr:colOff>363007</xdr:colOff>
      <xdr:row>6</xdr:row>
      <xdr:rowOff>167781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F46570CF-01C4-B909-5406-862E7DEF7E04}"/>
            </a:ext>
          </a:extLst>
        </xdr:cNvPr>
        <xdr:cNvGrpSpPr/>
      </xdr:nvGrpSpPr>
      <xdr:grpSpPr>
        <a:xfrm>
          <a:off x="622060" y="471348"/>
          <a:ext cx="12392719" cy="805674"/>
          <a:chOff x="641110" y="469901"/>
          <a:chExt cx="12358397" cy="80278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5A0C0ACA-2D8D-4D3A-BD12-03A43A967508}"/>
              </a:ext>
            </a:extLst>
          </xdr:cNvPr>
          <xdr:cNvGrpSpPr/>
        </xdr:nvGrpSpPr>
        <xdr:grpSpPr>
          <a:xfrm>
            <a:off x="641110" y="514350"/>
            <a:ext cx="12358397" cy="758331"/>
            <a:chOff x="0" y="532063"/>
            <a:chExt cx="13470685" cy="1019175"/>
          </a:xfrm>
        </xdr:grpSpPr>
        <xdr:grpSp>
          <xdr:nvGrpSpPr>
            <xdr:cNvPr id="4" name="Grupo 3">
              <a:extLst>
                <a:ext uri="{FF2B5EF4-FFF2-40B4-BE49-F238E27FC236}">
                  <a16:creationId xmlns:a16="http://schemas.microsoft.com/office/drawing/2014/main" id="{7C34B925-5890-AFF4-3153-2C63F91171BF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6" name="Imagen 5">
                <a:extLst>
                  <a:ext uri="{FF2B5EF4-FFF2-40B4-BE49-F238E27FC236}">
                    <a16:creationId xmlns:a16="http://schemas.microsoft.com/office/drawing/2014/main" id="{86D09E12-ECDA-3BC9-06F1-7CD3C7D519E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7" name="Imagen 6">
                <a:extLst>
                  <a:ext uri="{FF2B5EF4-FFF2-40B4-BE49-F238E27FC236}">
                    <a16:creationId xmlns:a16="http://schemas.microsoft.com/office/drawing/2014/main" id="{AF35FAFE-0732-158A-665B-293AEC00E8E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52563" y="568110"/>
                <a:ext cx="1181863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8" name="Imagen 7">
                <a:extLst>
                  <a:ext uri="{FF2B5EF4-FFF2-40B4-BE49-F238E27FC236}">
                    <a16:creationId xmlns:a16="http://schemas.microsoft.com/office/drawing/2014/main" id="{3D7A14D3-F523-79A1-9306-FE8FD0C0F73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1">
                <a:extLst>
                  <a:ext uri="{FF2B5EF4-FFF2-40B4-BE49-F238E27FC236}">
                    <a16:creationId xmlns:a16="http://schemas.microsoft.com/office/drawing/2014/main" id="{AF0F8A62-4523-C669-BEC8-5D0D65744F3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9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8DB0A6DC-8A0D-E3B1-465D-FFA16D86925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1" name="Imagen 10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DEBF64D6-45A1-6DE4-5A5E-4755F0F5FD1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5" name="Imagen 4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307AE31-8075-2295-BCF1-E4549D657C5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6" name="Imagen 1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A40A5FE-3595-4A42-A440-C3068D740E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727701" y="469901"/>
            <a:ext cx="812800" cy="78269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35"/>
  <sheetViews>
    <sheetView showGridLines="0" tabSelected="1" zoomScale="79" zoomScaleNormal="100" workbookViewId="0">
      <selection activeCell="M22" sqref="M22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17" spans="2:17" ht="30">
      <c r="D17" s="79" t="s">
        <v>413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spans="2:17" ht="30">
      <c r="D18" s="79" t="s">
        <v>414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</row>
    <row r="19" spans="2:17" ht="30">
      <c r="D19" s="80" t="s">
        <v>415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</row>
    <row r="20" spans="2:17">
      <c r="B20" s="1"/>
      <c r="C20" s="2"/>
      <c r="D20" s="2"/>
      <c r="E20" s="3"/>
      <c r="F20" s="3"/>
      <c r="G20" s="3"/>
      <c r="H20" s="3"/>
      <c r="I20" s="3"/>
      <c r="J20" s="3"/>
      <c r="K20" s="3"/>
      <c r="L20" s="2"/>
      <c r="M20" s="2"/>
      <c r="N20" s="2"/>
      <c r="O20" s="2"/>
      <c r="P20" s="2"/>
      <c r="Q20" s="4"/>
    </row>
    <row r="21" spans="2:17" ht="25">
      <c r="F21" s="5" t="s">
        <v>403</v>
      </c>
      <c r="G21" s="6"/>
      <c r="H21" s="6"/>
      <c r="I21" s="6"/>
      <c r="J21" s="6"/>
      <c r="K21" s="7"/>
      <c r="L21" s="7"/>
    </row>
    <row r="22" spans="2:17" ht="25">
      <c r="F22" s="5" t="s">
        <v>402</v>
      </c>
      <c r="G22" s="6"/>
      <c r="H22" s="6"/>
      <c r="I22" s="6"/>
      <c r="J22" s="6"/>
      <c r="K22" s="7"/>
      <c r="L22" s="7"/>
    </row>
    <row r="23" spans="2:17" ht="23">
      <c r="F23" s="8"/>
      <c r="G23" s="6"/>
      <c r="H23" s="6"/>
      <c r="I23" s="6"/>
      <c r="J23" s="6"/>
      <c r="K23" s="7"/>
      <c r="L23" s="7"/>
    </row>
    <row r="24" spans="2:17" ht="23">
      <c r="F24" s="8" t="s">
        <v>0</v>
      </c>
      <c r="G24" s="6"/>
      <c r="H24" s="6" t="s">
        <v>412</v>
      </c>
      <c r="I24" s="6"/>
      <c r="J24" s="6"/>
      <c r="K24" s="7"/>
      <c r="L24" s="7"/>
    </row>
    <row r="25" spans="2:17" ht="23">
      <c r="F25" s="8" t="s">
        <v>1</v>
      </c>
      <c r="G25" s="6"/>
      <c r="H25" s="6" t="s">
        <v>398</v>
      </c>
      <c r="I25" s="6"/>
      <c r="J25" s="6"/>
      <c r="K25" s="7"/>
      <c r="L25" s="7"/>
    </row>
    <row r="26" spans="2:17" ht="23">
      <c r="F26" s="8"/>
      <c r="G26" s="6"/>
      <c r="H26" s="6"/>
      <c r="I26" s="6"/>
      <c r="J26" s="6"/>
      <c r="K26" s="7"/>
      <c r="L26" s="7"/>
    </row>
    <row r="27" spans="2:17" ht="23">
      <c r="F27" s="8" t="s">
        <v>2</v>
      </c>
      <c r="G27" s="6"/>
      <c r="H27" s="6"/>
      <c r="I27" s="6"/>
      <c r="J27" s="6"/>
      <c r="K27" s="7"/>
      <c r="L27" s="7"/>
    </row>
    <row r="28" spans="2:17" ht="18">
      <c r="G28" s="9" t="s">
        <v>3</v>
      </c>
      <c r="H28" s="9"/>
      <c r="I28" s="7"/>
      <c r="J28" s="7"/>
      <c r="K28" s="7"/>
      <c r="L28" s="7"/>
    </row>
    <row r="29" spans="2:17" ht="18">
      <c r="G29" s="9" t="s">
        <v>4</v>
      </c>
      <c r="H29" s="9"/>
      <c r="I29" s="9"/>
      <c r="J29" s="9"/>
      <c r="K29" s="9"/>
      <c r="L29" s="9"/>
      <c r="M29" s="9"/>
    </row>
    <row r="30" spans="2:17" ht="18">
      <c r="G30" s="9" t="s">
        <v>5</v>
      </c>
      <c r="H30" s="9"/>
      <c r="I30" s="9"/>
      <c r="J30" s="9"/>
      <c r="K30" s="9"/>
      <c r="L30" s="9"/>
      <c r="M30" s="9"/>
    </row>
    <row r="31" spans="2:17" ht="18">
      <c r="G31" s="9" t="s">
        <v>6</v>
      </c>
      <c r="H31" s="9"/>
      <c r="I31" s="9"/>
      <c r="J31" s="9"/>
      <c r="K31" s="9"/>
      <c r="L31" s="9"/>
      <c r="M31" s="9"/>
    </row>
    <row r="32" spans="2:17" ht="18">
      <c r="G32" s="9" t="s">
        <v>7</v>
      </c>
      <c r="H32" s="9"/>
      <c r="I32" s="9"/>
      <c r="J32" s="9"/>
      <c r="K32" s="9"/>
      <c r="L32" s="9"/>
      <c r="M32" s="9"/>
    </row>
    <row r="33" spans="7:13" ht="18">
      <c r="G33" s="9" t="s">
        <v>8</v>
      </c>
      <c r="H33" s="9"/>
      <c r="I33" s="9"/>
      <c r="J33" s="9"/>
      <c r="K33" s="9"/>
      <c r="L33" s="9"/>
      <c r="M33" s="9"/>
    </row>
    <row r="34" spans="7:13" ht="18">
      <c r="G34" s="9" t="s">
        <v>401</v>
      </c>
      <c r="H34" s="9"/>
      <c r="I34" s="9"/>
      <c r="J34" s="9"/>
      <c r="K34" s="9"/>
      <c r="L34" s="9"/>
      <c r="M34" s="9"/>
    </row>
    <row r="35" spans="7:13" ht="8.5" customHeight="1">
      <c r="G35" s="9"/>
      <c r="H35" s="7"/>
      <c r="I35" s="7"/>
      <c r="J35" s="7"/>
      <c r="K35" s="7"/>
      <c r="L35" s="7"/>
    </row>
  </sheetData>
  <mergeCells count="3">
    <mergeCell ref="D17:Q17"/>
    <mergeCell ref="D18:Q18"/>
    <mergeCell ref="D19:Q19"/>
  </mergeCells>
  <hyperlinks>
    <hyperlink ref="G29" location="Ingreso!A1" display="Ingreso" xr:uid="{00000000-0004-0000-0300-000005000000}"/>
    <hyperlink ref="G30" location="Gasto!A1" display="Gasto" xr:uid="{00000000-0004-0000-0300-000006000000}"/>
    <hyperlink ref="G31:J31" location="'Transacciones Activos y Pasivo '!A1" display="Transacciones en Activos y Pasivos" xr:uid="{00000000-0004-0000-0300-000007000000}"/>
    <hyperlink ref="G32:K32" location="'Ganancias y Perdidas Tenencias'!A1" display="Ganancias y Pérdidas por Tenencia de Activos" xr:uid="{00000000-0004-0000-0300-000008000000}"/>
    <hyperlink ref="G33:K33" location="'Otras variaciones en Volumen'!A1" display="Otras Variaciones en el Volumen de Activos y Pasivos" xr:uid="{00000000-0004-0000-0300-000009000000}"/>
    <hyperlink ref="G34:K34" location="'Total otros flujos econo.'!A1" display="Total Otros Flujos Económicos en Activos y Pasivos" xr:uid="{00000000-0004-0000-0300-000010000000}"/>
    <hyperlink ref="G28:H28" location="'Estado I'!A1" display="Estado de Operaciones" xr:uid="{00000000-0004-0000-0300-000001000000}"/>
    <hyperlink ref="D19" r:id="rId1" xr:uid="{7FB782EF-B08C-4E03-B84C-D9579090F81D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0"/>
  <sheetViews>
    <sheetView showGridLines="0" zoomScaleNormal="100" workbookViewId="0">
      <pane xSplit="3" ySplit="6" topLeftCell="G26" activePane="bottomRight" state="frozen"/>
      <selection activeCell="L1" sqref="L1:L1048576"/>
      <selection pane="topRight" activeCell="L1" sqref="L1:L1048576"/>
      <selection pane="bottomLeft" activeCell="L1" sqref="L1:L1048576"/>
      <selection pane="bottomRight" activeCell="A33" sqref="A33"/>
    </sheetView>
  </sheetViews>
  <sheetFormatPr baseColWidth="10" defaultRowHeight="14.5"/>
  <cols>
    <col min="1" max="1" width="5.7265625" style="54" customWidth="1"/>
    <col min="2" max="2" width="8.54296875" customWidth="1"/>
    <col min="3" max="3" width="76.54296875" customWidth="1"/>
    <col min="4" max="4" width="11.54296875" style="13"/>
    <col min="5" max="7" width="11.54296875" style="13" customWidth="1"/>
    <col min="8" max="8" width="11.453125" style="13" customWidth="1"/>
    <col min="9" max="11" width="11.54296875" style="13" customWidth="1"/>
  </cols>
  <sheetData>
    <row r="1" spans="1:12" ht="15" thickBot="1">
      <c r="B1" s="10" t="s">
        <v>9</v>
      </c>
      <c r="D1" s="22"/>
      <c r="E1" s="22"/>
      <c r="F1" s="22"/>
      <c r="G1" s="22"/>
      <c r="H1" s="22"/>
      <c r="I1" s="22"/>
      <c r="J1" s="22"/>
      <c r="K1" s="22"/>
    </row>
    <row r="2" spans="1:12" ht="15.5">
      <c r="B2" s="24"/>
      <c r="C2" s="25"/>
      <c r="D2" s="70" t="str">
        <f>Indice!H24</f>
        <v>Sector Público</v>
      </c>
      <c r="E2" s="71"/>
      <c r="F2" s="71"/>
      <c r="G2" s="71"/>
      <c r="H2" s="71"/>
      <c r="I2" s="71"/>
      <c r="J2" s="71"/>
      <c r="K2" s="71"/>
      <c r="L2" s="71"/>
    </row>
    <row r="3" spans="1:12" ht="15.5">
      <c r="B3" s="26" t="s">
        <v>10</v>
      </c>
      <c r="C3" s="27"/>
      <c r="D3" s="70" t="s">
        <v>399</v>
      </c>
      <c r="E3" s="71"/>
      <c r="F3" s="71"/>
      <c r="G3" s="71"/>
      <c r="H3" s="71"/>
      <c r="I3" s="71"/>
      <c r="J3" s="71"/>
      <c r="K3" s="71"/>
      <c r="L3" s="71"/>
    </row>
    <row r="4" spans="1:12" ht="18" customHeight="1" thickBot="1">
      <c r="B4" s="68" t="s">
        <v>11</v>
      </c>
      <c r="C4" s="69"/>
      <c r="D4" s="72" t="str">
        <f>_xlfn.CONCAT("Cifras ",Indice!H25)</f>
        <v>Cifras Anuales</v>
      </c>
      <c r="E4" s="73"/>
      <c r="F4" s="73"/>
      <c r="G4" s="73"/>
      <c r="H4" s="73"/>
      <c r="I4" s="73"/>
      <c r="J4" s="73"/>
      <c r="K4" s="73"/>
      <c r="L4" s="73"/>
    </row>
    <row r="5" spans="1:12" ht="15" customHeight="1" thickBot="1">
      <c r="D5" s="20"/>
      <c r="E5"/>
      <c r="F5"/>
      <c r="G5"/>
      <c r="H5"/>
      <c r="I5"/>
      <c r="J5"/>
      <c r="K5"/>
    </row>
    <row r="6" spans="1:12" ht="15" thickBot="1">
      <c r="D6" s="55">
        <v>2014</v>
      </c>
      <c r="E6" s="55">
        <v>2015</v>
      </c>
      <c r="F6" s="55">
        <v>2016</v>
      </c>
      <c r="G6" s="55">
        <v>2017</v>
      </c>
      <c r="H6" s="55">
        <v>2018</v>
      </c>
      <c r="I6" s="55">
        <v>2019</v>
      </c>
      <c r="J6" s="55">
        <v>2020</v>
      </c>
      <c r="K6" s="55">
        <v>2021</v>
      </c>
      <c r="L6" s="55">
        <v>2022</v>
      </c>
    </row>
    <row r="7" spans="1:12" ht="15.75" customHeight="1" thickTop="1">
      <c r="B7" s="81"/>
      <c r="C7" s="81" t="s">
        <v>12</v>
      </c>
      <c r="D7" s="82"/>
      <c r="E7" s="82"/>
      <c r="F7" s="82"/>
      <c r="G7" s="82"/>
      <c r="H7" s="82"/>
      <c r="I7" s="82"/>
      <c r="J7" s="82"/>
      <c r="K7" s="82"/>
      <c r="L7" s="82"/>
    </row>
    <row r="8" spans="1:12" s="33" customFormat="1">
      <c r="A8" s="54"/>
      <c r="B8" s="34">
        <v>1</v>
      </c>
      <c r="C8" s="35" t="s">
        <v>255</v>
      </c>
      <c r="D8" s="85">
        <f>+SUM(D9:D12)</f>
        <v>76928.258397630038</v>
      </c>
      <c r="E8" s="85">
        <f t="shared" ref="E8:L8" si="0">+SUM(E9:E12)</f>
        <v>78556.028560808845</v>
      </c>
      <c r="F8" s="85">
        <f t="shared" si="0"/>
        <v>84075.41760507194</v>
      </c>
      <c r="G8" s="85">
        <f t="shared" si="0"/>
        <v>88544.855941696747</v>
      </c>
      <c r="H8" s="85">
        <f t="shared" si="0"/>
        <v>93047.124441369408</v>
      </c>
      <c r="I8" s="85">
        <f t="shared" si="0"/>
        <v>99458.766626419645</v>
      </c>
      <c r="J8" s="85">
        <f t="shared" si="0"/>
        <v>96418.966557229345</v>
      </c>
      <c r="K8" s="85">
        <f t="shared" si="0"/>
        <v>118175.12873968373</v>
      </c>
      <c r="L8" s="85">
        <f t="shared" si="0"/>
        <v>132250.95531351306</v>
      </c>
    </row>
    <row r="9" spans="1:12">
      <c r="B9" s="34" t="s">
        <v>13</v>
      </c>
      <c r="C9" s="11" t="s">
        <v>256</v>
      </c>
      <c r="D9" s="86" cm="1">
        <f t="array" ref="D9">+SUMPRODUCT(($B9=Ingreso!$B$7:$B$84)*(D$6=Ingreso!D$6:L$6)*(Ingreso!D$7:L$84))</f>
        <v>50901.913370050002</v>
      </c>
      <c r="E9" s="86" cm="1">
        <f t="array" ref="E9">+SUMPRODUCT(($B9=Ingreso!$B$7:$B$84)*(E$6=Ingreso!E$6:M$6)*(Ingreso!E$7:M$84))</f>
        <v>52054.081798130013</v>
      </c>
      <c r="F9" s="86" cm="1">
        <f t="array" ref="F9">+SUMPRODUCT(($B9=Ingreso!$B$7:$B$84)*(F$6=Ingreso!F$6:N$6)*(Ingreso!F$7:N$84))</f>
        <v>55154.465820279991</v>
      </c>
      <c r="G9" s="86" cm="1">
        <f t="array" ref="G9">+SUMPRODUCT(($B9=Ingreso!$B$7:$B$84)*(G$6=Ingreso!G$6:O$6)*(Ingreso!G$7:O$84))</f>
        <v>59174.018458879997</v>
      </c>
      <c r="H9" s="86" cm="1">
        <f t="array" ref="H9">+SUMPRODUCT(($B9=Ingreso!$B$7:$B$84)*(H$6=Ingreso!H$6:P$6)*(Ingreso!H$7:P$84))</f>
        <v>61632.572761350006</v>
      </c>
      <c r="I9" s="86" cm="1">
        <f t="array" ref="I9">+SUMPRODUCT(($B9=Ingreso!$B$7:$B$84)*(I$6=Ingreso!I$6:Q$6)*(Ingreso!I$7:Q$84))</f>
        <v>65523.291151690006</v>
      </c>
      <c r="J9" s="86" cm="1">
        <f t="array" ref="J9">+SUMPRODUCT(($B9=Ingreso!$B$7:$B$84)*(J$6=Ingreso!J$6:R$6)*(Ingreso!J$7:R$84))</f>
        <v>63161.46217056</v>
      </c>
      <c r="K9" s="86" cm="1">
        <f t="array" ref="K9">+SUMPRODUCT(($B9=Ingreso!$B$7:$B$84)*(K$6=Ingreso!K$6:S$6)*(Ingreso!K$7:S$84))</f>
        <v>81358.15684001999</v>
      </c>
      <c r="L9" s="86" cm="1">
        <f t="array" ref="L9">+SUMPRODUCT(($B9=Ingreso!$B$7:$B$84)*(L$6=Ingreso!L$6:T$6)*(Ingreso!L$7:T$84))</f>
        <v>92121.104529659991</v>
      </c>
    </row>
    <row r="10" spans="1:12">
      <c r="B10" s="34" t="s">
        <v>14</v>
      </c>
      <c r="C10" s="11" t="s">
        <v>257</v>
      </c>
      <c r="D10" s="86" cm="1">
        <f t="array" ref="D10">+SUMPRODUCT(($B10=Ingreso!$B$7:$B$84)*(D$6=Ingreso!D$6:L$6)*(Ingreso!D$7:L$84))</f>
        <v>12122.482789429998</v>
      </c>
      <c r="E10" s="86" cm="1">
        <f t="array" ref="E10">+SUMPRODUCT(($B10=Ingreso!$B$7:$B$84)*(E$6=Ingreso!E$6:M$6)*(Ingreso!E$7:M$84))</f>
        <v>12913.751044149996</v>
      </c>
      <c r="F10" s="86" cm="1">
        <f t="array" ref="F10">+SUMPRODUCT(($B10=Ingreso!$B$7:$B$84)*(F$6=Ingreso!F$6:N$6)*(Ingreso!F$7:N$84))</f>
        <v>14648.952363089998</v>
      </c>
      <c r="G10" s="86" cm="1">
        <f t="array" ref="G10">+SUMPRODUCT(($B10=Ingreso!$B$7:$B$84)*(G$6=Ingreso!G$6:O$6)*(Ingreso!G$7:O$84))</f>
        <v>15606.906678769999</v>
      </c>
      <c r="H10" s="86" cm="1">
        <f t="array" ref="H10">+SUMPRODUCT(($B10=Ingreso!$B$7:$B$84)*(H$6=Ingreso!H$6:P$6)*(Ingreso!H$7:P$84))</f>
        <v>16122.912758389999</v>
      </c>
      <c r="I10" s="86" cm="1">
        <f t="array" ref="I10">+SUMPRODUCT(($B10=Ingreso!$B$7:$B$84)*(I$6=Ingreso!I$6:Q$6)*(Ingreso!I$7:Q$84))</f>
        <v>17114.263300529998</v>
      </c>
      <c r="J10" s="86" cm="1">
        <f t="array" ref="J10">+SUMPRODUCT(($B10=Ingreso!$B$7:$B$84)*(J$6=Ingreso!J$6:R$6)*(Ingreso!J$7:R$84))</f>
        <v>17030.087018209997</v>
      </c>
      <c r="K10" s="86" cm="1">
        <f t="array" ref="K10">+SUMPRODUCT(($B10=Ingreso!$B$7:$B$84)*(K$6=Ingreso!K$6:S$6)*(Ingreso!K$7:S$84))</f>
        <v>18733.000359370002</v>
      </c>
      <c r="L10" s="86" cm="1">
        <f t="array" ref="L10">+SUMPRODUCT(($B10=Ingreso!$B$7:$B$84)*(L$6=Ingreso!L$6:T$6)*(Ingreso!L$7:T$84))</f>
        <v>20069.186294939998</v>
      </c>
    </row>
    <row r="11" spans="1:12">
      <c r="B11" s="34" t="s">
        <v>15</v>
      </c>
      <c r="C11" s="11" t="s">
        <v>258</v>
      </c>
      <c r="D11" s="86" cm="1">
        <f t="array" ref="D11">+SUMPRODUCT(($B11=Ingreso!$B$7:$B$84)*(D$6=Ingreso!D$6:L$6)*(Ingreso!D$7:L$84))</f>
        <v>211.80901051999965</v>
      </c>
      <c r="E11" s="86" cm="1">
        <f t="array" ref="E11">+SUMPRODUCT(($B11=Ingreso!$B$7:$B$84)*(E$6=Ingreso!E$6:M$6)*(Ingreso!E$7:M$84))</f>
        <v>130.78311136999977</v>
      </c>
      <c r="F11" s="86" cm="1">
        <f t="array" ref="F11">+SUMPRODUCT(($B11=Ingreso!$B$7:$B$84)*(F$6=Ingreso!F$6:N$6)*(Ingreso!F$7:N$84))</f>
        <v>93.703377479999745</v>
      </c>
      <c r="G11" s="86" cm="1">
        <f t="array" ref="G11">+SUMPRODUCT(($B11=Ingreso!$B$7:$B$84)*(G$6=Ingreso!G$6:O$6)*(Ingreso!G$7:O$84))</f>
        <v>158.59631687999982</v>
      </c>
      <c r="H11" s="86" cm="1">
        <f t="array" ref="H11">+SUMPRODUCT(($B11=Ingreso!$B$7:$B$84)*(H$6=Ingreso!H$6:P$6)*(Ingreso!H$7:P$84))</f>
        <v>235.63280693000021</v>
      </c>
      <c r="I11" s="86" cm="1">
        <f t="array" ref="I11">+SUMPRODUCT(($B11=Ingreso!$B$7:$B$84)*(I$6=Ingreso!I$6:Q$6)*(Ingreso!I$7:Q$84))</f>
        <v>136.29725612999948</v>
      </c>
      <c r="J11" s="86" cm="1">
        <f t="array" ref="J11">+SUMPRODUCT(($B11=Ingreso!$B$7:$B$84)*(J$6=Ingreso!J$6:R$6)*(Ingreso!J$7:R$84))</f>
        <v>110.24489751000021</v>
      </c>
      <c r="K11" s="86" cm="1">
        <f t="array" ref="K11">+SUMPRODUCT(($B11=Ingreso!$B$7:$B$84)*(K$6=Ingreso!K$6:S$6)*(Ingreso!K$7:S$84))</f>
        <v>283.61835899999988</v>
      </c>
      <c r="L11" s="86" cm="1">
        <f t="array" ref="L11">+SUMPRODUCT(($B11=Ingreso!$B$7:$B$84)*(L$6=Ingreso!L$6:T$6)*(Ingreso!L$7:T$84))</f>
        <v>159.18155784000092</v>
      </c>
    </row>
    <row r="12" spans="1:12">
      <c r="B12" s="34" t="s">
        <v>16</v>
      </c>
      <c r="C12" s="11" t="s">
        <v>259</v>
      </c>
      <c r="D12" s="86" cm="1">
        <f t="array" ref="D12">+SUMPRODUCT(($B12=Ingreso!$B$7:$B$84)*(D$6=Ingreso!D$6:L$6)*(Ingreso!D$7:L$84))</f>
        <v>13692.053227630042</v>
      </c>
      <c r="E12" s="86" cm="1">
        <f t="array" ref="E12">+SUMPRODUCT(($B12=Ingreso!$B$7:$B$84)*(E$6=Ingreso!E$6:M$6)*(Ingreso!E$7:M$84))</f>
        <v>13457.412607158829</v>
      </c>
      <c r="F12" s="86" cm="1">
        <f t="array" ref="F12">+SUMPRODUCT(($B12=Ingreso!$B$7:$B$84)*(F$6=Ingreso!F$6:N$6)*(Ingreso!F$7:N$84))</f>
        <v>14178.296044221961</v>
      </c>
      <c r="G12" s="86" cm="1">
        <f t="array" ref="G12">+SUMPRODUCT(($B12=Ingreso!$B$7:$B$84)*(G$6=Ingreso!G$6:O$6)*(Ingreso!G$7:O$84))</f>
        <v>13605.334487166769</v>
      </c>
      <c r="H12" s="86" cm="1">
        <f t="array" ref="H12">+SUMPRODUCT(($B12=Ingreso!$B$7:$B$84)*(H$6=Ingreso!H$6:P$6)*(Ingreso!H$7:P$84))</f>
        <v>15056.006114699405</v>
      </c>
      <c r="I12" s="86" cm="1">
        <f t="array" ref="I12">+SUMPRODUCT(($B12=Ingreso!$B$7:$B$84)*(I$6=Ingreso!I$6:Q$6)*(Ingreso!I$7:Q$84))</f>
        <v>16684.914918069633</v>
      </c>
      <c r="J12" s="86" cm="1">
        <f t="array" ref="J12">+SUMPRODUCT(($B12=Ingreso!$B$7:$B$84)*(J$6=Ingreso!J$6:R$6)*(Ingreso!J$7:R$84))</f>
        <v>16117.172470949336</v>
      </c>
      <c r="K12" s="86" cm="1">
        <f t="array" ref="K12">+SUMPRODUCT(($B12=Ingreso!$B$7:$B$84)*(K$6=Ingreso!K$6:S$6)*(Ingreso!K$7:S$84))</f>
        <v>17800.353181293729</v>
      </c>
      <c r="L12" s="86" cm="1">
        <f t="array" ref="L12">+SUMPRODUCT(($B12=Ingreso!$B$7:$B$84)*(L$6=Ingreso!L$6:T$6)*(Ingreso!L$7:T$84))</f>
        <v>19901.482931073082</v>
      </c>
    </row>
    <row r="13" spans="1:12" s="33" customFormat="1">
      <c r="A13" s="54"/>
      <c r="B13" s="34" t="s">
        <v>17</v>
      </c>
      <c r="C13" s="35" t="s">
        <v>5</v>
      </c>
      <c r="D13" s="85">
        <f>+SUM(D14:D21)</f>
        <v>71568.139830474203</v>
      </c>
      <c r="E13" s="85">
        <f t="shared" ref="E13:L13" si="1">+SUM(E14:E21)</f>
        <v>73641.972294855761</v>
      </c>
      <c r="F13" s="85">
        <f t="shared" si="1"/>
        <v>75428.559963473454</v>
      </c>
      <c r="G13" s="85">
        <f t="shared" si="1"/>
        <v>79059.835842789864</v>
      </c>
      <c r="H13" s="85">
        <f t="shared" si="1"/>
        <v>84311.632546593406</v>
      </c>
      <c r="I13" s="85">
        <f t="shared" si="1"/>
        <v>92385.703225875928</v>
      </c>
      <c r="J13" s="85">
        <f t="shared" si="1"/>
        <v>104247.57814859113</v>
      </c>
      <c r="K13" s="85">
        <f t="shared" si="1"/>
        <v>104628.30951175156</v>
      </c>
      <c r="L13" s="85">
        <f t="shared" si="1"/>
        <v>119685.42396874572</v>
      </c>
    </row>
    <row r="14" spans="1:12">
      <c r="B14" s="34" t="s">
        <v>18</v>
      </c>
      <c r="C14" s="11" t="s">
        <v>260</v>
      </c>
      <c r="D14" s="86" cm="1">
        <f t="array" ref="D14">+SUMPRODUCT(($B14=Gasto!$B$7:$B$86)*(D$6=Gasto!D$6:L$6)*(Gasto!D$7:L$86))</f>
        <v>33146.247240618686</v>
      </c>
      <c r="E14" s="86" cm="1">
        <f t="array" ref="E14">+SUMPRODUCT(($B14=Gasto!$B$7:$B$86)*(E$6=Gasto!E$6:M$6)*(Gasto!E$7:M$86))</f>
        <v>36147.756170704677</v>
      </c>
      <c r="F14" s="86" cm="1">
        <f t="array" ref="F14">+SUMPRODUCT(($B14=Gasto!$B$7:$B$86)*(F$6=Gasto!F$6:N$6)*(Gasto!F$7:N$86))</f>
        <v>37713.778688611004</v>
      </c>
      <c r="G14" s="86" cm="1">
        <f t="array" ref="G14">+SUMPRODUCT(($B14=Gasto!$B$7:$B$86)*(G$6=Gasto!G$6:O$6)*(Gasto!G$7:O$86))</f>
        <v>40138.402029051264</v>
      </c>
      <c r="H14" s="86" cm="1">
        <f t="array" ref="H14">+SUMPRODUCT(($B14=Gasto!$B$7:$B$86)*(H$6=Gasto!H$6:P$6)*(Gasto!H$7:P$86))</f>
        <v>42448.510647018884</v>
      </c>
      <c r="I14" s="86" cm="1">
        <f t="array" ref="I14">+SUMPRODUCT(($B14=Gasto!$B$7:$B$86)*(I$6=Gasto!I$6:Q$6)*(Gasto!I$7:Q$86))</f>
        <v>46590.926225213261</v>
      </c>
      <c r="J14" s="86" cm="1">
        <f t="array" ref="J14">+SUMPRODUCT(($B14=Gasto!$B$7:$B$86)*(J$6=Gasto!J$6:R$6)*(Gasto!J$7:R$86))</f>
        <v>48605.921030859681</v>
      </c>
      <c r="K14" s="86" cm="1">
        <f t="array" ref="K14">+SUMPRODUCT(($B14=Gasto!$B$7:$B$86)*(K$6=Gasto!K$6:S$6)*(Gasto!K$7:S$86))</f>
        <v>51370.848021266531</v>
      </c>
      <c r="L14" s="86" cm="1">
        <f t="array" ref="L14">+SUMPRODUCT(($B14=Gasto!$B$7:$B$86)*(L$6=Gasto!L$6:T$6)*(Gasto!L$7:T$86))</f>
        <v>53728.388086814804</v>
      </c>
    </row>
    <row r="15" spans="1:12">
      <c r="B15" s="34" t="s">
        <v>19</v>
      </c>
      <c r="C15" s="11" t="s">
        <v>261</v>
      </c>
      <c r="D15" s="86" cm="1">
        <f t="array" ref="D15">+SUMPRODUCT(($B15=Gasto!$B$7:$B$86)*(D$6=Gasto!D$6:L$6)*(Gasto!D$7:L$86))</f>
        <v>18635.606281785665</v>
      </c>
      <c r="E15" s="86" cm="1">
        <f t="array" ref="E15">+SUMPRODUCT(($B15=Gasto!$B$7:$B$86)*(E$6=Gasto!E$6:M$6)*(Gasto!E$7:M$86))</f>
        <v>16520.933359910712</v>
      </c>
      <c r="F15" s="86" cm="1">
        <f t="array" ref="F15">+SUMPRODUCT(($B15=Gasto!$B$7:$B$86)*(F$6=Gasto!F$6:N$6)*(Gasto!F$7:N$86))</f>
        <v>15495.32875040488</v>
      </c>
      <c r="G15" s="86" cm="1">
        <f t="array" ref="G15">+SUMPRODUCT(($B15=Gasto!$B$7:$B$86)*(G$6=Gasto!G$6:O$6)*(Gasto!G$7:O$86))</f>
        <v>15476.291261802311</v>
      </c>
      <c r="H15" s="86" cm="1">
        <f t="array" ref="H15">+SUMPRODUCT(($B15=Gasto!$B$7:$B$86)*(H$6=Gasto!H$6:P$6)*(Gasto!H$7:P$86))</f>
        <v>16715.00703076072</v>
      </c>
      <c r="I15" s="86" cm="1">
        <f t="array" ref="I15">+SUMPRODUCT(($B15=Gasto!$B$7:$B$86)*(I$6=Gasto!I$6:Q$6)*(Gasto!I$7:Q$86))</f>
        <v>17706.0633641243</v>
      </c>
      <c r="J15" s="86" cm="1">
        <f t="array" ref="J15">+SUMPRODUCT(($B15=Gasto!$B$7:$B$86)*(J$6=Gasto!J$6:R$6)*(Gasto!J$7:R$86))</f>
        <v>17214.998699387725</v>
      </c>
      <c r="K15" s="86" cm="1">
        <f t="array" ref="K15">+SUMPRODUCT(($B15=Gasto!$B$7:$B$86)*(K$6=Gasto!K$6:S$6)*(Gasto!K$7:S$86))</f>
        <v>21676.679771127754</v>
      </c>
      <c r="L15" s="86" cm="1">
        <f t="array" ref="L15">+SUMPRODUCT(($B15=Gasto!$B$7:$B$86)*(L$6=Gasto!L$6:T$6)*(Gasto!L$7:T$86))</f>
        <v>27121.369243104211</v>
      </c>
    </row>
    <row r="16" spans="1:12">
      <c r="B16" s="34" t="s">
        <v>20</v>
      </c>
      <c r="C16" s="11" t="s">
        <v>262</v>
      </c>
      <c r="D16" s="86" cm="1">
        <f t="array" ref="D16">+SUMPRODUCT(($B16=Gasto!$B$7:$B$86)*(D$6=Gasto!D$6:L$6)*(Gasto!D$7:L$86))</f>
        <v>58.12787883</v>
      </c>
      <c r="E16" s="86" cm="1">
        <f t="array" ref="E16">+SUMPRODUCT(($B16=Gasto!$B$7:$B$86)*(E$6=Gasto!E$6:M$6)*(Gasto!E$7:M$86))</f>
        <v>54.49070622</v>
      </c>
      <c r="F16" s="86" cm="1">
        <f t="array" ref="F16">+SUMPRODUCT(($B16=Gasto!$B$7:$B$86)*(F$6=Gasto!F$6:N$6)*(Gasto!F$7:N$86))</f>
        <v>55.64119436</v>
      </c>
      <c r="G16" s="86" cm="1">
        <f t="array" ref="G16">+SUMPRODUCT(($B16=Gasto!$B$7:$B$86)*(G$6=Gasto!G$6:O$6)*(Gasto!G$7:O$86))</f>
        <v>52.613829164057286</v>
      </c>
      <c r="H16" s="86" cm="1">
        <f t="array" ref="H16">+SUMPRODUCT(($B16=Gasto!$B$7:$B$86)*(H$6=Gasto!H$6:P$6)*(Gasto!H$7:P$86))</f>
        <v>47.276646509999999</v>
      </c>
      <c r="I16" s="86" cm="1">
        <f t="array" ref="I16">+SUMPRODUCT(($B16=Gasto!$B$7:$B$86)*(I$6=Gasto!I$6:Q$6)*(Gasto!I$7:Q$86))</f>
        <v>49.501118059999996</v>
      </c>
      <c r="J16" s="86" cm="1">
        <f t="array" ref="J16">+SUMPRODUCT(($B16=Gasto!$B$7:$B$86)*(J$6=Gasto!J$6:R$6)*(Gasto!J$7:R$86))</f>
        <v>49.732543980000003</v>
      </c>
      <c r="K16" s="86" cm="1">
        <f t="array" ref="K16">+SUMPRODUCT(($B16=Gasto!$B$7:$B$86)*(K$6=Gasto!K$6:S$6)*(Gasto!K$7:S$86))</f>
        <v>51.985832790000003</v>
      </c>
      <c r="L16" s="86" cm="1">
        <f t="array" ref="L16">+SUMPRODUCT(($B16=Gasto!$B$7:$B$86)*(L$6=Gasto!L$6:T$6)*(Gasto!L$7:T$86))</f>
        <v>61.478003980000018</v>
      </c>
    </row>
    <row r="17" spans="1:12">
      <c r="B17" s="34" t="s">
        <v>21</v>
      </c>
      <c r="C17" s="11" t="s">
        <v>263</v>
      </c>
      <c r="D17" s="86" cm="1">
        <f t="array" ref="D17">+SUMPRODUCT(($B17=Gasto!$B$7:$B$86)*(D$6=Gasto!D$6:L$6)*(Gasto!D$7:L$86))</f>
        <v>6932.1859573553102</v>
      </c>
      <c r="E17" s="86" cm="1">
        <f t="array" ref="E17">+SUMPRODUCT(($B17=Gasto!$B$7:$B$86)*(E$6=Gasto!E$6:M$6)*(Gasto!E$7:M$86))</f>
        <v>8132.6343249600013</v>
      </c>
      <c r="F17" s="86" cm="1">
        <f t="array" ref="F17">+SUMPRODUCT(($B17=Gasto!$B$7:$B$86)*(F$6=Gasto!F$6:N$6)*(Gasto!F$7:N$86))</f>
        <v>7976.357569830001</v>
      </c>
      <c r="G17" s="86" cm="1">
        <f t="array" ref="G17">+SUMPRODUCT(($B17=Gasto!$B$7:$B$86)*(G$6=Gasto!G$6:O$6)*(Gasto!G$7:O$86))</f>
        <v>8364.5613741399993</v>
      </c>
      <c r="H17" s="86" cm="1">
        <f t="array" ref="H17">+SUMPRODUCT(($B17=Gasto!$B$7:$B$86)*(H$6=Gasto!H$6:P$6)*(Gasto!H$7:P$86))</f>
        <v>8927.639516610001</v>
      </c>
      <c r="I17" s="86" cm="1">
        <f t="array" ref="I17">+SUMPRODUCT(($B17=Gasto!$B$7:$B$86)*(I$6=Gasto!I$6:Q$6)*(Gasto!I$7:Q$86))</f>
        <v>10316.736200550002</v>
      </c>
      <c r="J17" s="86" cm="1">
        <f t="array" ref="J17">+SUMPRODUCT(($B17=Gasto!$B$7:$B$86)*(J$6=Gasto!J$6:R$6)*(Gasto!J$7:R$86))</f>
        <v>11185.320081300002</v>
      </c>
      <c r="K17" s="86" cm="1">
        <f t="array" ref="K17">+SUMPRODUCT(($B17=Gasto!$B$7:$B$86)*(K$6=Gasto!K$6:S$6)*(Gasto!K$7:S$86))</f>
        <v>12549.255191120001</v>
      </c>
      <c r="L17" s="86" cm="1">
        <f t="array" ref="L17">+SUMPRODUCT(($B17=Gasto!$B$7:$B$86)*(L$6=Gasto!L$6:T$6)*(Gasto!L$7:T$86))</f>
        <v>13199.01719241</v>
      </c>
    </row>
    <row r="18" spans="1:12">
      <c r="B18" s="34" t="s">
        <v>22</v>
      </c>
      <c r="C18" s="11" t="s">
        <v>264</v>
      </c>
      <c r="D18" s="86" cm="1">
        <f t="array" ref="D18">+SUMPRODUCT(($B18=Gasto!$B$7:$B$86)*(D$6=Gasto!D$6:L$6)*(Gasto!D$7:L$86))</f>
        <v>1323.3298646500002</v>
      </c>
      <c r="E18" s="86" cm="1">
        <f t="array" ref="E18">+SUMPRODUCT(($B18=Gasto!$B$7:$B$86)*(E$6=Gasto!E$6:M$6)*(Gasto!E$7:M$86))</f>
        <v>1094.9021427299999</v>
      </c>
      <c r="F18" s="86" cm="1">
        <f t="array" ref="F18">+SUMPRODUCT(($B18=Gasto!$B$7:$B$86)*(F$6=Gasto!F$6:N$6)*(Gasto!F$7:N$86))</f>
        <v>902.03249288000006</v>
      </c>
      <c r="G18" s="86" cm="1">
        <f t="array" ref="G18">+SUMPRODUCT(($B18=Gasto!$B$7:$B$86)*(G$6=Gasto!G$6:O$6)*(Gasto!G$7:O$86))</f>
        <v>786.55808756999988</v>
      </c>
      <c r="H18" s="86" cm="1">
        <f t="array" ref="H18">+SUMPRODUCT(($B18=Gasto!$B$7:$B$86)*(H$6=Gasto!H$6:P$6)*(Gasto!H$7:P$86))</f>
        <v>762.89646019999998</v>
      </c>
      <c r="I18" s="86" cm="1">
        <f t="array" ref="I18">+SUMPRODUCT(($B18=Gasto!$B$7:$B$86)*(I$6=Gasto!I$6:Q$6)*(Gasto!I$7:Q$86))</f>
        <v>826.2548027900001</v>
      </c>
      <c r="J18" s="86" cm="1">
        <f t="array" ref="J18">+SUMPRODUCT(($B18=Gasto!$B$7:$B$86)*(J$6=Gasto!J$6:R$6)*(Gasto!J$7:R$86))</f>
        <v>3162.1317712600003</v>
      </c>
      <c r="K18" s="86" cm="1">
        <f t="array" ref="K18">+SUMPRODUCT(($B18=Gasto!$B$7:$B$86)*(K$6=Gasto!K$6:S$6)*(Gasto!K$7:S$86))</f>
        <v>856.09668808999993</v>
      </c>
      <c r="L18" s="86" cm="1">
        <f t="array" ref="L18">+SUMPRODUCT(($B18=Gasto!$B$7:$B$86)*(L$6=Gasto!L$6:T$6)*(Gasto!L$7:T$86))</f>
        <v>3769.6215529199999</v>
      </c>
    </row>
    <row r="19" spans="1:12">
      <c r="B19" s="34" t="s">
        <v>23</v>
      </c>
      <c r="C19" s="11" t="s">
        <v>258</v>
      </c>
      <c r="D19" s="86" cm="1">
        <f t="array" ref="D19">+SUMPRODUCT(($B19=Gasto!$B$7:$B$86)*(D$6=Gasto!D$6:L$6)*(Gasto!D$7:L$86))</f>
        <v>118.40171802009711</v>
      </c>
      <c r="E19" s="86" cm="1">
        <f t="array" ref="E19">+SUMPRODUCT(($B19=Gasto!$B$7:$B$86)*(E$6=Gasto!E$6:M$6)*(Gasto!E$7:M$86))</f>
        <v>163.76355700267018</v>
      </c>
      <c r="F19" s="86" cm="1">
        <f t="array" ref="F19">+SUMPRODUCT(($B19=Gasto!$B$7:$B$86)*(F$6=Gasto!F$6:N$6)*(Gasto!F$7:N$86))</f>
        <v>207.05971277460534</v>
      </c>
      <c r="G19" s="86" cm="1">
        <f t="array" ref="G19">+SUMPRODUCT(($B19=Gasto!$B$7:$B$86)*(G$6=Gasto!G$6:O$6)*(Gasto!G$7:O$86))</f>
        <v>593.58880244166153</v>
      </c>
      <c r="H19" s="86" cm="1">
        <f t="array" ref="H19">+SUMPRODUCT(($B19=Gasto!$B$7:$B$86)*(H$6=Gasto!H$6:P$6)*(Gasto!H$7:P$86))</f>
        <v>330.4836564823014</v>
      </c>
      <c r="I19" s="86" cm="1">
        <f t="array" ref="I19">+SUMPRODUCT(($B19=Gasto!$B$7:$B$86)*(I$6=Gasto!I$6:Q$6)*(Gasto!I$7:Q$86))</f>
        <v>475.47603059760718</v>
      </c>
      <c r="J19" s="86" cm="1">
        <f t="array" ref="J19">+SUMPRODUCT(($B19=Gasto!$B$7:$B$86)*(J$6=Gasto!J$6:R$6)*(Gasto!J$7:R$86))</f>
        <v>233.22912986533956</v>
      </c>
      <c r="K19" s="86" cm="1">
        <f t="array" ref="K19">+SUMPRODUCT(($B19=Gasto!$B$7:$B$86)*(K$6=Gasto!K$6:S$6)*(Gasto!K$7:S$86))</f>
        <v>249.83818567908204</v>
      </c>
      <c r="L19" s="86" cm="1">
        <f t="array" ref="L19">+SUMPRODUCT(($B19=Gasto!$B$7:$B$86)*(L$6=Gasto!L$6:T$6)*(Gasto!L$7:T$86))</f>
        <v>521.56788371054427</v>
      </c>
    </row>
    <row r="20" spans="1:12">
      <c r="B20" s="34" t="s">
        <v>24</v>
      </c>
      <c r="C20" s="11" t="s">
        <v>265</v>
      </c>
      <c r="D20" s="86" cm="1">
        <f t="array" ref="D20">+SUMPRODUCT(($B20=Gasto!$B$7:$B$86)*(D$6=Gasto!D$6:L$6)*(Gasto!D$7:L$86))</f>
        <v>8227.4543364599995</v>
      </c>
      <c r="E20" s="86" cm="1">
        <f t="array" ref="E20">+SUMPRODUCT(($B20=Gasto!$B$7:$B$86)*(E$6=Gasto!E$6:M$6)*(Gasto!E$7:M$86))</f>
        <v>8274.8475681</v>
      </c>
      <c r="F20" s="86" cm="1">
        <f t="array" ref="F20">+SUMPRODUCT(($B20=Gasto!$B$7:$B$86)*(F$6=Gasto!F$6:N$6)*(Gasto!F$7:N$86))</f>
        <v>9389.0582997900001</v>
      </c>
      <c r="G20" s="86" cm="1">
        <f t="array" ref="G20">+SUMPRODUCT(($B20=Gasto!$B$7:$B$86)*(G$6=Gasto!G$6:O$6)*(Gasto!G$7:O$86))</f>
        <v>9597.6300884499997</v>
      </c>
      <c r="H20" s="86" cm="1">
        <f t="array" ref="H20">+SUMPRODUCT(($B20=Gasto!$B$7:$B$86)*(H$6=Gasto!H$6:P$6)*(Gasto!H$7:P$86))</f>
        <v>9992.2396007599982</v>
      </c>
      <c r="I20" s="86" cm="1">
        <f t="array" ref="I20">+SUMPRODUCT(($B20=Gasto!$B$7:$B$86)*(I$6=Gasto!I$6:Q$6)*(Gasto!I$7:Q$86))</f>
        <v>10693.797560230001</v>
      </c>
      <c r="J20" s="86" cm="1">
        <f t="array" ref="J20">+SUMPRODUCT(($B20=Gasto!$B$7:$B$86)*(J$6=Gasto!J$6:R$6)*(Gasto!J$7:R$86))</f>
        <v>17452.748478500002</v>
      </c>
      <c r="K20" s="86" cm="1">
        <f t="array" ref="K20">+SUMPRODUCT(($B20=Gasto!$B$7:$B$86)*(K$6=Gasto!K$6:S$6)*(Gasto!K$7:S$86))</f>
        <v>12059.523929089999</v>
      </c>
      <c r="L20" s="86" cm="1">
        <f t="array" ref="L20">+SUMPRODUCT(($B20=Gasto!$B$7:$B$86)*(L$6=Gasto!L$6:T$6)*(Gasto!L$7:T$86))</f>
        <v>13300.57550128</v>
      </c>
    </row>
    <row r="21" spans="1:12">
      <c r="B21" s="34" t="s">
        <v>25</v>
      </c>
      <c r="C21" s="11" t="s">
        <v>266</v>
      </c>
      <c r="D21" s="86" cm="1">
        <f t="array" ref="D21">+SUMPRODUCT(($B21=Gasto!$B$7:$B$86)*(D$6=Gasto!D$6:L$6)*(Gasto!D$7:L$86))</f>
        <v>3126.7865527544432</v>
      </c>
      <c r="E21" s="86" cm="1">
        <f t="array" ref="E21">+SUMPRODUCT(($B21=Gasto!$B$7:$B$86)*(E$6=Gasto!E$6:M$6)*(Gasto!E$7:M$86))</f>
        <v>3252.6444652277005</v>
      </c>
      <c r="F21" s="86" cm="1">
        <f t="array" ref="F21">+SUMPRODUCT(($B21=Gasto!$B$7:$B$86)*(F$6=Gasto!F$6:N$6)*(Gasto!F$7:N$86))</f>
        <v>3689.3032548229626</v>
      </c>
      <c r="G21" s="86" cm="1">
        <f t="array" ref="G21">+SUMPRODUCT(($B21=Gasto!$B$7:$B$86)*(G$6=Gasto!G$6:O$6)*(Gasto!G$7:O$86))</f>
        <v>4050.1903701705614</v>
      </c>
      <c r="H21" s="86" cm="1">
        <f t="array" ref="H21">+SUMPRODUCT(($B21=Gasto!$B$7:$B$86)*(H$6=Gasto!H$6:P$6)*(Gasto!H$7:P$86))</f>
        <v>5087.5789882514955</v>
      </c>
      <c r="I21" s="86" cm="1">
        <f t="array" ref="I21">+SUMPRODUCT(($B21=Gasto!$B$7:$B$86)*(I$6=Gasto!I$6:Q$6)*(Gasto!I$7:Q$86))</f>
        <v>5726.9479243107435</v>
      </c>
      <c r="J21" s="86" cm="1">
        <f t="array" ref="J21">+SUMPRODUCT(($B21=Gasto!$B$7:$B$86)*(J$6=Gasto!J$6:R$6)*(Gasto!J$7:R$86))</f>
        <v>6343.4964134383717</v>
      </c>
      <c r="K21" s="86" cm="1">
        <f t="array" ref="K21">+SUMPRODUCT(($B21=Gasto!$B$7:$B$86)*(K$6=Gasto!K$6:S$6)*(Gasto!K$7:S$86))</f>
        <v>5814.0818925882168</v>
      </c>
      <c r="L21" s="86" cm="1">
        <f t="array" ref="L21">+SUMPRODUCT(($B21=Gasto!$B$7:$B$86)*(L$6=Gasto!L$6:T$6)*(Gasto!L$7:T$86))</f>
        <v>7983.4065045261814</v>
      </c>
    </row>
    <row r="22" spans="1:12" s="33" customFormat="1">
      <c r="A22" s="54"/>
      <c r="B22" s="83" t="s">
        <v>26</v>
      </c>
      <c r="C22" s="84" t="s">
        <v>267</v>
      </c>
      <c r="D22" s="87">
        <f>+D8-D13</f>
        <v>5360.1185671558342</v>
      </c>
      <c r="E22" s="87">
        <f t="shared" ref="E22:L22" si="2">+E8-E13</f>
        <v>4914.0562659530842</v>
      </c>
      <c r="F22" s="87">
        <f t="shared" si="2"/>
        <v>8646.8576415984862</v>
      </c>
      <c r="G22" s="87">
        <f t="shared" si="2"/>
        <v>9485.0200989068835</v>
      </c>
      <c r="H22" s="87">
        <f t="shared" si="2"/>
        <v>8735.4918947760016</v>
      </c>
      <c r="I22" s="87">
        <f t="shared" si="2"/>
        <v>7073.0634005437169</v>
      </c>
      <c r="J22" s="87">
        <f t="shared" si="2"/>
        <v>-7828.6115913617832</v>
      </c>
      <c r="K22" s="87">
        <f t="shared" si="2"/>
        <v>13546.819227932167</v>
      </c>
      <c r="L22" s="87">
        <f t="shared" si="2"/>
        <v>12565.53134476734</v>
      </c>
    </row>
    <row r="23" spans="1:12">
      <c r="B23" s="81" t="s">
        <v>27</v>
      </c>
      <c r="C23" s="81" t="s">
        <v>28</v>
      </c>
      <c r="D23" s="88"/>
      <c r="E23" s="88"/>
      <c r="F23" s="88"/>
      <c r="G23" s="88"/>
      <c r="H23" s="88"/>
      <c r="I23" s="88"/>
      <c r="J23" s="88"/>
      <c r="K23" s="88"/>
      <c r="L23" s="88"/>
    </row>
    <row r="24" spans="1:12">
      <c r="B24" s="30" t="s">
        <v>29</v>
      </c>
      <c r="C24" s="35" t="s">
        <v>404</v>
      </c>
      <c r="D24" s="89">
        <f>+SUM(D25:D28)</f>
        <v>12246.078612494226</v>
      </c>
      <c r="E24" s="89">
        <f t="shared" ref="E24:L24" si="3">+SUM(E25:E28)</f>
        <v>9287.3332085099973</v>
      </c>
      <c r="F24" s="89">
        <f t="shared" si="3"/>
        <v>7786.4224979434512</v>
      </c>
      <c r="G24" s="89">
        <f t="shared" si="3"/>
        <v>9813.7459622407132</v>
      </c>
      <c r="H24" s="89">
        <f t="shared" si="3"/>
        <v>12290.447290460001</v>
      </c>
      <c r="I24" s="89">
        <f t="shared" si="3"/>
        <v>15880.143597649998</v>
      </c>
      <c r="J24" s="89">
        <f t="shared" si="3"/>
        <v>11726.337055906599</v>
      </c>
      <c r="K24" s="89">
        <f t="shared" si="3"/>
        <v>15403.77681487</v>
      </c>
      <c r="L24" s="89">
        <f t="shared" si="3"/>
        <v>17163.97543382</v>
      </c>
    </row>
    <row r="25" spans="1:12">
      <c r="B25" s="31" t="s">
        <v>30</v>
      </c>
      <c r="C25" s="11" t="s">
        <v>268</v>
      </c>
      <c r="D25" s="86" cm="1">
        <f t="array" ref="D25">+SUMPRODUCT(($B25='Transacciones Activos y Pasivo '!$B$7:$B$39)*(D$6='Transacciones Activos y Pasivo '!D$6:L$6)*('Transacciones Activos y Pasivo '!D$7:L$39))</f>
        <v>12160.648312664227</v>
      </c>
      <c r="E25" s="86" cm="1">
        <f t="array" ref="E25">+SUMPRODUCT(($B25='Transacciones Activos y Pasivo '!$B$7:$B$39)*(E$6='Transacciones Activos y Pasivo '!E$6:M$6)*('Transacciones Activos y Pasivo '!E$7:M$39))</f>
        <v>9137.1514721399963</v>
      </c>
      <c r="F25" s="86" cm="1">
        <f t="array" ref="F25">+SUMPRODUCT(($B25='Transacciones Activos y Pasivo '!$B$7:$B$39)*(F$6='Transacciones Activos y Pasivo '!F$6:N$6)*('Transacciones Activos y Pasivo '!F$7:N$39))</f>
        <v>7702.3404921189704</v>
      </c>
      <c r="G25" s="86" cm="1">
        <f t="array" ref="G25">+SUMPRODUCT(($B25='Transacciones Activos y Pasivo '!$B$7:$B$39)*(G$6='Transacciones Activos y Pasivo '!G$6:O$6)*('Transacciones Activos y Pasivo '!G$7:O$39))</f>
        <v>9497.0863417607125</v>
      </c>
      <c r="H25" s="86" cm="1">
        <f t="array" ref="H25">+SUMPRODUCT(($B25='Transacciones Activos y Pasivo '!$B$7:$B$39)*(H$6='Transacciones Activos y Pasivo '!H$6:P$6)*('Transacciones Activos y Pasivo '!H$7:P$39))</f>
        <v>12217.722651890001</v>
      </c>
      <c r="I25" s="86" cm="1">
        <f t="array" ref="I25">+SUMPRODUCT(($B25='Transacciones Activos y Pasivo '!$B$7:$B$39)*(I$6='Transacciones Activos y Pasivo '!I$6:Q$6)*('Transacciones Activos y Pasivo '!I$7:Q$39))</f>
        <v>15678.545840369998</v>
      </c>
      <c r="J25" s="86" cm="1">
        <f t="array" ref="J25">+SUMPRODUCT(($B25='Transacciones Activos y Pasivo '!$B$7:$B$39)*(J$6='Transacciones Activos y Pasivo '!J$6:R$6)*('Transacciones Activos y Pasivo '!J$7:R$39))</f>
        <v>11461.514620560003</v>
      </c>
      <c r="K25" s="86" cm="1">
        <f t="array" ref="K25">+SUMPRODUCT(($B25='Transacciones Activos y Pasivo '!$B$7:$B$39)*(K$6='Transacciones Activos y Pasivo '!K$6:S$6)*('Transacciones Activos y Pasivo '!K$7:S$39))</f>
        <v>15374.98074698</v>
      </c>
      <c r="L25" s="86" cm="1">
        <f t="array" ref="L25">+SUMPRODUCT(($B25='Transacciones Activos y Pasivo '!$B$7:$B$39)*(L$6='Transacciones Activos y Pasivo '!L$6:T$6)*('Transacciones Activos y Pasivo '!L$7:T$39))</f>
        <v>16899.075327930001</v>
      </c>
    </row>
    <row r="26" spans="1:12">
      <c r="B26" s="31" t="s">
        <v>31</v>
      </c>
      <c r="C26" s="11" t="s">
        <v>269</v>
      </c>
      <c r="D26" s="86" cm="1">
        <f t="array" ref="D26">+SUMPRODUCT(($B26='Transacciones Activos y Pasivo '!$B$7:$B$39)*(D$6='Transacciones Activos y Pasivo '!D$6:L$6)*('Transacciones Activos y Pasivo '!D$7:L$39))</f>
        <v>-1.7440762100000669</v>
      </c>
      <c r="E26" s="86" cm="1">
        <f t="array" ref="E26">+SUMPRODUCT(($B26='Transacciones Activos y Pasivo '!$B$7:$B$39)*(E$6='Transacciones Activos y Pasivo '!E$6:M$6)*('Transacciones Activos y Pasivo '!E$7:M$39))</f>
        <v>92.09494089999987</v>
      </c>
      <c r="F26" s="86" cm="1">
        <f t="array" ref="F26">+SUMPRODUCT(($B26='Transacciones Activos y Pasivo '!$B$7:$B$39)*(F$6='Transacciones Activos y Pasivo '!F$6:N$6)*('Transacciones Activos y Pasivo '!F$7:N$39))</f>
        <v>12.392383474481228</v>
      </c>
      <c r="G26" s="86" cm="1">
        <f t="array" ref="G26">+SUMPRODUCT(($B26='Transacciones Activos y Pasivo '!$B$7:$B$39)*(G$6='Transacciones Activos y Pasivo '!G$6:O$6)*('Transacciones Activos y Pasivo '!G$7:O$39))</f>
        <v>224.62863564999998</v>
      </c>
      <c r="H26" s="86" cm="1">
        <f t="array" ref="H26">+SUMPRODUCT(($B26='Transacciones Activos y Pasivo '!$B$7:$B$39)*(H$6='Transacciones Activos y Pasivo '!H$6:P$6)*('Transacciones Activos y Pasivo '!H$7:P$39))</f>
        <v>-74.881016150000022</v>
      </c>
      <c r="I26" s="86" cm="1">
        <f t="array" ref="I26">+SUMPRODUCT(($B26='Transacciones Activos y Pasivo '!$B$7:$B$39)*(I$6='Transacciones Activos y Pasivo '!I$6:Q$6)*('Transacciones Activos y Pasivo '!I$7:Q$39))</f>
        <v>117.66245472000004</v>
      </c>
      <c r="J26" s="86" cm="1">
        <f t="array" ref="J26">+SUMPRODUCT(($B26='Transacciones Activos y Pasivo '!$B$7:$B$39)*(J$6='Transacciones Activos y Pasivo '!J$6:R$6)*('Transacciones Activos y Pasivo '!J$7:R$39))</f>
        <v>209.28527074659516</v>
      </c>
      <c r="K26" s="86" cm="1">
        <f t="array" ref="K26">+SUMPRODUCT(($B26='Transacciones Activos y Pasivo '!$B$7:$B$39)*(K$6='Transacciones Activos y Pasivo '!K$6:S$6)*('Transacciones Activos y Pasivo '!K$7:S$39))</f>
        <v>-80.512469029999977</v>
      </c>
      <c r="L26" s="86" cm="1">
        <f t="array" ref="L26">+SUMPRODUCT(($B26='Transacciones Activos y Pasivo '!$B$7:$B$39)*(L$6='Transacciones Activos y Pasivo '!L$6:T$6)*('Transacciones Activos y Pasivo '!L$7:T$39))</f>
        <v>210.27780550000011</v>
      </c>
    </row>
    <row r="27" spans="1:12">
      <c r="B27" s="31" t="s">
        <v>32</v>
      </c>
      <c r="C27" s="11" t="s">
        <v>270</v>
      </c>
      <c r="D27" s="86" cm="1">
        <f t="array" ref="D27">+SUMPRODUCT(($B27='Transacciones Activos y Pasivo '!$B$7:$B$39)*(D$6='Transacciones Activos y Pasivo '!D$6:L$6)*('Transacciones Activos y Pasivo '!D$7:L$39))</f>
        <v>0.27484275000000002</v>
      </c>
      <c r="E27" s="86" cm="1">
        <f t="array" ref="E27">+SUMPRODUCT(($B27='Transacciones Activos y Pasivo '!$B$7:$B$39)*(E$6='Transacciones Activos y Pasivo '!E$6:M$6)*('Transacciones Activos y Pasivo '!E$7:M$39))</f>
        <v>0.38681089000000002</v>
      </c>
      <c r="F27" s="86" cm="1">
        <f t="array" ref="F27">+SUMPRODUCT(($B27='Transacciones Activos y Pasivo '!$B$7:$B$39)*(F$6='Transacciones Activos y Pasivo '!F$6:N$6)*('Transacciones Activos y Pasivo '!F$7:N$39))</f>
        <v>6.9679569999999996E-2</v>
      </c>
      <c r="G27" s="86" cm="1">
        <f t="array" ref="G27">+SUMPRODUCT(($B27='Transacciones Activos y Pasivo '!$B$7:$B$39)*(G$6='Transacciones Activos y Pasivo '!G$6:O$6)*('Transacciones Activos y Pasivo '!G$7:O$39))</f>
        <v>0.21331827000000003</v>
      </c>
      <c r="H27" s="86" cm="1">
        <f t="array" ref="H27">+SUMPRODUCT(($B27='Transacciones Activos y Pasivo '!$B$7:$B$39)*(H$6='Transacciones Activos y Pasivo '!H$6:P$6)*('Transacciones Activos y Pasivo '!H$7:P$39))</f>
        <v>0.22674101999999999</v>
      </c>
      <c r="I27" s="86" cm="1">
        <f t="array" ref="I27">+SUMPRODUCT(($B27='Transacciones Activos y Pasivo '!$B$7:$B$39)*(I$6='Transacciones Activos y Pasivo '!I$6:Q$6)*('Transacciones Activos y Pasivo '!I$7:Q$39))</f>
        <v>0.25887266999999997</v>
      </c>
      <c r="J27" s="86" cm="1">
        <f t="array" ref="J27">+SUMPRODUCT(($B27='Transacciones Activos y Pasivo '!$B$7:$B$39)*(J$6='Transacciones Activos y Pasivo '!J$6:R$6)*('Transacciones Activos y Pasivo '!J$7:R$39))</f>
        <v>0.23458790000000002</v>
      </c>
      <c r="K27" s="86" cm="1">
        <f t="array" ref="K27">+SUMPRODUCT(($B27='Transacciones Activos y Pasivo '!$B$7:$B$39)*(K$6='Transacciones Activos y Pasivo '!K$6:S$6)*('Transacciones Activos y Pasivo '!K$7:S$39))</f>
        <v>0.82386169000000009</v>
      </c>
      <c r="L27" s="86" cm="1">
        <f t="array" ref="L27">+SUMPRODUCT(($B27='Transacciones Activos y Pasivo '!$B$7:$B$39)*(L$6='Transacciones Activos y Pasivo '!L$6:T$6)*('Transacciones Activos y Pasivo '!L$7:T$39))</f>
        <v>-8.8149159999999976E-2</v>
      </c>
    </row>
    <row r="28" spans="1:12">
      <c r="B28" s="31" t="s">
        <v>33</v>
      </c>
      <c r="C28" s="11" t="s">
        <v>271</v>
      </c>
      <c r="D28" s="86" cm="1">
        <f t="array" ref="D28">+SUMPRODUCT(($B28='Transacciones Activos y Pasivo '!$B$7:$B$39)*(D$6='Transacciones Activos y Pasivo '!D$6:L$6)*('Transacciones Activos y Pasivo '!D$7:L$39))</f>
        <v>86.899533289999994</v>
      </c>
      <c r="E28" s="86" cm="1">
        <f t="array" ref="E28">+SUMPRODUCT(($B28='Transacciones Activos y Pasivo '!$B$7:$B$39)*(E$6='Transacciones Activos y Pasivo '!E$6:M$6)*('Transacciones Activos y Pasivo '!E$7:M$39))</f>
        <v>57.699984580000006</v>
      </c>
      <c r="F28" s="86" cm="1">
        <f t="array" ref="F28">+SUMPRODUCT(($B28='Transacciones Activos y Pasivo '!$B$7:$B$39)*(F$6='Transacciones Activos y Pasivo '!F$6:N$6)*('Transacciones Activos y Pasivo '!F$7:N$39))</f>
        <v>71.619942780000017</v>
      </c>
      <c r="G28" s="86" cm="1">
        <f t="array" ref="G28">+SUMPRODUCT(($B28='Transacciones Activos y Pasivo '!$B$7:$B$39)*(G$6='Transacciones Activos y Pasivo '!G$6:O$6)*('Transacciones Activos y Pasivo '!G$7:O$39))</f>
        <v>91.817666559999992</v>
      </c>
      <c r="H28" s="86" cm="1">
        <f t="array" ref="H28">+SUMPRODUCT(($B28='Transacciones Activos y Pasivo '!$B$7:$B$39)*(H$6='Transacciones Activos y Pasivo '!H$6:P$6)*('Transacciones Activos y Pasivo '!H$7:P$39))</f>
        <v>147.37891370000003</v>
      </c>
      <c r="I28" s="86" cm="1">
        <f t="array" ref="I28">+SUMPRODUCT(($B28='Transacciones Activos y Pasivo '!$B$7:$B$39)*(I$6='Transacciones Activos y Pasivo '!I$6:Q$6)*('Transacciones Activos y Pasivo '!I$7:Q$39))</f>
        <v>83.676429889999994</v>
      </c>
      <c r="J28" s="86" cm="1">
        <f t="array" ref="J28">+SUMPRODUCT(($B28='Transacciones Activos y Pasivo '!$B$7:$B$39)*(J$6='Transacciones Activos y Pasivo '!J$6:R$6)*('Transacciones Activos y Pasivo '!J$7:R$39))</f>
        <v>55.302576699999989</v>
      </c>
      <c r="K28" s="86" cm="1">
        <f t="array" ref="K28">+SUMPRODUCT(($B28='Transacciones Activos y Pasivo '!$B$7:$B$39)*(K$6='Transacciones Activos y Pasivo '!K$6:S$6)*('Transacciones Activos y Pasivo '!K$7:S$39))</f>
        <v>108.48467522999999</v>
      </c>
      <c r="L28" s="86" cm="1">
        <f t="array" ref="L28">+SUMPRODUCT(($B28='Transacciones Activos y Pasivo '!$B$7:$B$39)*(L$6='Transacciones Activos y Pasivo '!L$6:T$6)*('Transacciones Activos y Pasivo '!L$7:T$39))</f>
        <v>54.71044955</v>
      </c>
    </row>
    <row r="29" spans="1:12" s="33" customFormat="1">
      <c r="A29" s="54"/>
      <c r="B29" s="83" t="s">
        <v>34</v>
      </c>
      <c r="C29" s="84" t="s">
        <v>272</v>
      </c>
      <c r="D29" s="87">
        <f>+D13+D24</f>
        <v>83814.218442968428</v>
      </c>
      <c r="E29" s="87">
        <f t="shared" ref="E29:L29" si="4">+E13+E24</f>
        <v>82929.305503365758</v>
      </c>
      <c r="F29" s="87">
        <f t="shared" si="4"/>
        <v>83214.982461416905</v>
      </c>
      <c r="G29" s="87">
        <f t="shared" si="4"/>
        <v>88873.581805030582</v>
      </c>
      <c r="H29" s="87">
        <f t="shared" si="4"/>
        <v>96602.079837053403</v>
      </c>
      <c r="I29" s="87">
        <f t="shared" si="4"/>
        <v>108265.84682352592</v>
      </c>
      <c r="J29" s="87">
        <f t="shared" si="4"/>
        <v>115973.91520449772</v>
      </c>
      <c r="K29" s="87">
        <f t="shared" si="4"/>
        <v>120032.08632662156</v>
      </c>
      <c r="L29" s="87">
        <f t="shared" si="4"/>
        <v>136849.39940256573</v>
      </c>
    </row>
    <row r="30" spans="1:12" s="33" customFormat="1">
      <c r="A30" s="54"/>
      <c r="B30" s="83" t="s">
        <v>35</v>
      </c>
      <c r="C30" s="84" t="s">
        <v>273</v>
      </c>
      <c r="D30" s="87">
        <f>+D8-D29</f>
        <v>-6885.96004533839</v>
      </c>
      <c r="E30" s="87">
        <f t="shared" ref="E30:L30" si="5">+E8-E29</f>
        <v>-4373.2769425569131</v>
      </c>
      <c r="F30" s="87">
        <f t="shared" si="5"/>
        <v>860.43514365503506</v>
      </c>
      <c r="G30" s="87">
        <f t="shared" si="5"/>
        <v>-328.72586333383515</v>
      </c>
      <c r="H30" s="87">
        <f t="shared" si="5"/>
        <v>-3554.9553956839954</v>
      </c>
      <c r="I30" s="87">
        <f t="shared" si="5"/>
        <v>-8807.0801971062756</v>
      </c>
      <c r="J30" s="87">
        <f t="shared" si="5"/>
        <v>-19554.948647268378</v>
      </c>
      <c r="K30" s="87">
        <f t="shared" si="5"/>
        <v>-1856.9575869378314</v>
      </c>
      <c r="L30" s="87">
        <f t="shared" si="5"/>
        <v>-4598.4440890526748</v>
      </c>
    </row>
    <row r="31" spans="1:12" s="33" customFormat="1">
      <c r="A31" s="54"/>
      <c r="B31" s="81" t="s">
        <v>27</v>
      </c>
      <c r="C31" s="81" t="s">
        <v>36</v>
      </c>
      <c r="D31" s="88"/>
      <c r="E31" s="88"/>
      <c r="F31" s="88"/>
      <c r="G31" s="88"/>
      <c r="H31" s="88"/>
      <c r="I31" s="88"/>
      <c r="J31" s="88"/>
      <c r="K31" s="88"/>
      <c r="L31" s="88"/>
    </row>
    <row r="32" spans="1:12">
      <c r="B32" s="30" t="s">
        <v>37</v>
      </c>
      <c r="C32" s="35" t="s">
        <v>274</v>
      </c>
      <c r="D32" s="89" cm="1">
        <f t="array" ref="D32">+SUMPRODUCT(($B32='Transacciones Activos y Pasivo '!$B$7:$B$39)*(D$6='Transacciones Activos y Pasivo '!D$6:L$6)*('Transacciones Activos y Pasivo '!D$7:L$39))</f>
        <v>3302.6949797895336</v>
      </c>
      <c r="E32" s="89" cm="1">
        <f t="array" ref="E32">+SUMPRODUCT(($B32='Transacciones Activos y Pasivo '!$B$7:$B$39)*(E$6='Transacciones Activos y Pasivo '!E$6:M$6)*('Transacciones Activos y Pasivo '!E$7:M$39))</f>
        <v>8637.1621661531553</v>
      </c>
      <c r="F32" s="89" cm="1">
        <f t="array" ref="F32">+SUMPRODUCT(($B32='Transacciones Activos y Pasivo '!$B$7:$B$39)*(F$6='Transacciones Activos y Pasivo '!F$6:N$6)*('Transacciones Activos y Pasivo '!F$7:N$39))</f>
        <v>15253.563328051361</v>
      </c>
      <c r="G32" s="89" cm="1">
        <f t="array" ref="G32">+SUMPRODUCT(($B32='Transacciones Activos y Pasivo '!$B$7:$B$39)*(G$6='Transacciones Activos y Pasivo '!G$6:O$6)*('Transacciones Activos y Pasivo '!G$7:O$39))</f>
        <v>21411.302307013179</v>
      </c>
      <c r="H32" s="89" cm="1">
        <f t="array" ref="H32">+SUMPRODUCT(($B32='Transacciones Activos y Pasivo '!$B$7:$B$39)*(H$6='Transacciones Activos y Pasivo '!H$6:P$6)*('Transacciones Activos y Pasivo '!H$7:P$39))</f>
        <v>11472.20034232284</v>
      </c>
      <c r="I32" s="89" cm="1">
        <f t="array" ref="I32">+SUMPRODUCT(($B32='Transacciones Activos y Pasivo '!$B$7:$B$39)*(I$6='Transacciones Activos y Pasivo '!I$6:Q$6)*('Transacciones Activos y Pasivo '!I$7:Q$39))</f>
        <v>13947.08375709328</v>
      </c>
      <c r="J32" s="89" cm="1">
        <f t="array" ref="J32">+SUMPRODUCT(($B32='Transacciones Activos y Pasivo '!$B$7:$B$39)*(J$6='Transacciones Activos y Pasivo '!J$6:R$6)*('Transacciones Activos y Pasivo '!J$7:R$39))</f>
        <v>43548.862268034121</v>
      </c>
      <c r="K32" s="89" cm="1">
        <f t="array" ref="K32">+SUMPRODUCT(($B32='Transacciones Activos y Pasivo '!$B$7:$B$39)*(K$6='Transacciones Activos y Pasivo '!K$6:S$6)*('Transacciones Activos y Pasivo '!K$7:S$39))</f>
        <v>29846.344380890318</v>
      </c>
      <c r="L32" s="89" cm="1">
        <f t="array" ref="L32">+SUMPRODUCT(($B32='Transacciones Activos y Pasivo '!$B$7:$B$39)*(L$6='Transacciones Activos y Pasivo '!L$6:T$6)*('Transacciones Activos y Pasivo '!L$7:T$39))</f>
        <v>8052.0716165743615</v>
      </c>
    </row>
    <row r="33" spans="2:12">
      <c r="B33" s="30" t="s">
        <v>38</v>
      </c>
      <c r="C33" s="35" t="s">
        <v>275</v>
      </c>
      <c r="D33" s="89" cm="1">
        <f t="array" ref="D33">+SUMPRODUCT(($B33='Transacciones Activos y Pasivo '!$B$7:$B$39)*(D$6='Transacciones Activos y Pasivo '!D$6:L$6)*('Transacciones Activos y Pasivo '!D$7:L$39))</f>
        <v>9794.7273493224857</v>
      </c>
      <c r="E33" s="89" cm="1">
        <f t="array" ref="E33">+SUMPRODUCT(($B33='Transacciones Activos y Pasivo '!$B$7:$B$39)*(E$6='Transacciones Activos y Pasivo '!E$6:M$6)*('Transacciones Activos y Pasivo '!E$7:M$39))</f>
        <v>13444.680928098645</v>
      </c>
      <c r="F33" s="89" cm="1">
        <f t="array" ref="F33">+SUMPRODUCT(($B33='Transacciones Activos y Pasivo '!$B$7:$B$39)*(F$6='Transacciones Activos y Pasivo '!F$6:N$6)*('Transacciones Activos y Pasivo '!F$7:N$39))</f>
        <v>14838.502663150768</v>
      </c>
      <c r="G33" s="89" cm="1">
        <f t="array" ref="G33">+SUMPRODUCT(($B33='Transacciones Activos y Pasivo '!$B$7:$B$39)*(G$6='Transacciones Activos y Pasivo '!G$6:O$6)*('Transacciones Activos y Pasivo '!G$7:O$39))</f>
        <v>20924.91183932983</v>
      </c>
      <c r="H33" s="89" cm="1">
        <f t="array" ref="H33">+SUMPRODUCT(($B33='Transacciones Activos y Pasivo '!$B$7:$B$39)*(H$6='Transacciones Activos y Pasivo '!H$6:P$6)*('Transacciones Activos y Pasivo '!H$7:P$39))</f>
        <v>14361.964477731541</v>
      </c>
      <c r="I33" s="89" cm="1">
        <f t="array" ref="I33">+SUMPRODUCT(($B33='Transacciones Activos y Pasivo '!$B$7:$B$39)*(I$6='Transacciones Activos y Pasivo '!I$6:Q$6)*('Transacciones Activos y Pasivo '!I$7:Q$39))</f>
        <v>23606.897872352005</v>
      </c>
      <c r="J33" s="89" cm="1">
        <f t="array" ref="J33">+SUMPRODUCT(($B33='Transacciones Activos y Pasivo '!$B$7:$B$39)*(J$6='Transacciones Activos y Pasivo '!J$6:R$6)*('Transacciones Activos y Pasivo '!J$7:R$39))</f>
        <v>63923.822560983026</v>
      </c>
      <c r="K33" s="89" cm="1">
        <f t="array" ref="K33">+SUMPRODUCT(($B33='Transacciones Activos y Pasivo '!$B$7:$B$39)*(K$6='Transacciones Activos y Pasivo '!K$6:S$6)*('Transacciones Activos y Pasivo '!K$7:S$39))</f>
        <v>31696.414593941008</v>
      </c>
      <c r="L33" s="89" cm="1">
        <f t="array" ref="L33">+SUMPRODUCT(($B33='Transacciones Activos y Pasivo '!$B$7:$B$39)*(L$6='Transacciones Activos y Pasivo '!L$6:T$6)*('Transacciones Activos y Pasivo '!L$7:T$39))</f>
        <v>13130.109797882045</v>
      </c>
    </row>
    <row r="34" spans="2:12">
      <c r="B34" s="90"/>
      <c r="C34" s="91"/>
      <c r="D34" s="92"/>
      <c r="E34" s="53"/>
      <c r="F34" s="53"/>
      <c r="G34" s="53"/>
      <c r="H34" s="53"/>
      <c r="I34" s="53"/>
      <c r="J34" s="53"/>
      <c r="K34" s="53"/>
      <c r="L34" s="53"/>
    </row>
    <row r="35" spans="2:12">
      <c r="B35" s="30" t="s">
        <v>39</v>
      </c>
      <c r="C35" s="14" t="s">
        <v>276</v>
      </c>
      <c r="D35" s="93">
        <f>+D32-D33-D30</f>
        <v>393.92767580543841</v>
      </c>
      <c r="E35" s="93">
        <f t="shared" ref="E35:L35" si="6">+E32-E33-E30</f>
        <v>-434.24181938857691</v>
      </c>
      <c r="F35" s="93">
        <f t="shared" si="6"/>
        <v>-445.37447875444195</v>
      </c>
      <c r="G35" s="93">
        <f t="shared" si="6"/>
        <v>815.11633101718326</v>
      </c>
      <c r="H35" s="93">
        <f t="shared" si="6"/>
        <v>665.19126027529455</v>
      </c>
      <c r="I35" s="93">
        <f t="shared" si="6"/>
        <v>-852.73391815244941</v>
      </c>
      <c r="J35" s="93">
        <f t="shared" si="6"/>
        <v>-820.01164568052627</v>
      </c>
      <c r="K35" s="93">
        <f>+K32-K33-K30</f>
        <v>6.8873738871407113</v>
      </c>
      <c r="L35" s="93">
        <f t="shared" si="6"/>
        <v>-479.59409225500895</v>
      </c>
    </row>
    <row r="36" spans="2:12" ht="17">
      <c r="B36" s="32" t="s">
        <v>177</v>
      </c>
      <c r="C36" s="67"/>
      <c r="D36" s="59"/>
      <c r="E36" s="59"/>
      <c r="F36" s="59"/>
      <c r="G36" s="59"/>
      <c r="H36" s="59"/>
      <c r="I36" s="59"/>
      <c r="J36" s="59"/>
      <c r="K36" s="59"/>
      <c r="L36" s="59"/>
    </row>
    <row r="37" spans="2:12">
      <c r="L37" s="13"/>
    </row>
    <row r="38" spans="2:12">
      <c r="L38" s="13"/>
    </row>
    <row r="39" spans="2:12">
      <c r="L39" s="13"/>
    </row>
    <row r="40" spans="2:12">
      <c r="L40" s="13"/>
    </row>
    <row r="41" spans="2:12">
      <c r="L41" s="13"/>
    </row>
    <row r="42" spans="2:12">
      <c r="L42" s="13"/>
    </row>
    <row r="43" spans="2:12">
      <c r="L43" s="13"/>
    </row>
    <row r="44" spans="2:12">
      <c r="L44" s="13"/>
    </row>
    <row r="45" spans="2:12">
      <c r="L45" s="13"/>
    </row>
    <row r="46" spans="2:12">
      <c r="L46" s="13"/>
    </row>
    <row r="47" spans="2:12">
      <c r="L47" s="13"/>
    </row>
    <row r="48" spans="2:12">
      <c r="L48" s="13"/>
    </row>
    <row r="49" spans="12:12">
      <c r="L49" s="13"/>
    </row>
    <row r="50" spans="12:12">
      <c r="L50" s="13"/>
    </row>
    <row r="51" spans="12:12">
      <c r="L51" s="13"/>
    </row>
    <row r="52" spans="12:12">
      <c r="L52" s="13"/>
    </row>
    <row r="53" spans="12:12">
      <c r="L53" s="13"/>
    </row>
    <row r="54" spans="12:12">
      <c r="L54" s="13"/>
    </row>
    <row r="55" spans="12:12">
      <c r="L55" s="13"/>
    </row>
    <row r="56" spans="12:12">
      <c r="L56" s="13"/>
    </row>
    <row r="57" spans="12:12">
      <c r="L57" s="13"/>
    </row>
    <row r="58" spans="12:12">
      <c r="L58" s="13"/>
    </row>
    <row r="59" spans="12:12">
      <c r="L59" s="13"/>
    </row>
    <row r="60" spans="12:12">
      <c r="L60" s="13"/>
    </row>
    <row r="61" spans="12:12">
      <c r="L61" s="13"/>
    </row>
    <row r="62" spans="12:12">
      <c r="L62" s="13"/>
    </row>
    <row r="63" spans="12:12">
      <c r="L63" s="13"/>
    </row>
    <row r="64" spans="12:12">
      <c r="L64" s="13"/>
    </row>
    <row r="65" spans="12:12">
      <c r="L65" s="13"/>
    </row>
    <row r="66" spans="12:12">
      <c r="L66" s="13"/>
    </row>
    <row r="67" spans="12:12">
      <c r="L67" s="13"/>
    </row>
    <row r="68" spans="12:12">
      <c r="L68" s="13"/>
    </row>
    <row r="69" spans="12:12">
      <c r="L69" s="13"/>
    </row>
    <row r="70" spans="12:12">
      <c r="L70" s="13"/>
    </row>
    <row r="71" spans="12:12">
      <c r="L71" s="13"/>
    </row>
    <row r="72" spans="12:12">
      <c r="L72" s="13"/>
    </row>
    <row r="73" spans="12:12">
      <c r="L73" s="13"/>
    </row>
    <row r="74" spans="12:12">
      <c r="L74" s="13"/>
    </row>
    <row r="75" spans="12:12">
      <c r="L75" s="13"/>
    </row>
    <row r="76" spans="12:12">
      <c r="L76" s="13"/>
    </row>
    <row r="77" spans="12:12">
      <c r="L77" s="13"/>
    </row>
    <row r="78" spans="12:12">
      <c r="L78" s="13"/>
    </row>
    <row r="79" spans="12:12">
      <c r="L79" s="13"/>
    </row>
    <row r="80" spans="12:12">
      <c r="L80" s="13"/>
    </row>
    <row r="81" spans="12:12">
      <c r="L81" s="13"/>
    </row>
    <row r="82" spans="12:12">
      <c r="L82" s="13"/>
    </row>
    <row r="83" spans="12:12">
      <c r="L83" s="13"/>
    </row>
    <row r="84" spans="12:12">
      <c r="L84" s="13"/>
    </row>
    <row r="85" spans="12:12">
      <c r="L85" s="13"/>
    </row>
    <row r="86" spans="12:12">
      <c r="L86" s="13"/>
    </row>
    <row r="87" spans="12:12">
      <c r="L87" s="13"/>
    </row>
    <row r="88" spans="12:12">
      <c r="L88" s="13"/>
    </row>
    <row r="89" spans="12:12">
      <c r="L89" s="13"/>
    </row>
    <row r="90" spans="12:12">
      <c r="L90" s="13"/>
    </row>
    <row r="91" spans="12:12">
      <c r="L91" s="13"/>
    </row>
    <row r="92" spans="12:12">
      <c r="L92" s="13"/>
    </row>
    <row r="93" spans="12:12">
      <c r="L93" s="13"/>
    </row>
    <row r="94" spans="12:12">
      <c r="L94" s="13"/>
    </row>
    <row r="95" spans="12:12">
      <c r="L95" s="13"/>
    </row>
    <row r="96" spans="12:12">
      <c r="L96" s="13"/>
    </row>
    <row r="97" spans="12:12">
      <c r="L97" s="13"/>
    </row>
    <row r="98" spans="12:12">
      <c r="L98" s="13"/>
    </row>
    <row r="99" spans="12:12">
      <c r="L99" s="13"/>
    </row>
    <row r="100" spans="12:12">
      <c r="L100" s="13"/>
    </row>
    <row r="101" spans="12:12">
      <c r="L101" s="13"/>
    </row>
    <row r="102" spans="12:12">
      <c r="L102" s="13"/>
    </row>
    <row r="103" spans="12:12">
      <c r="L103" s="13"/>
    </row>
    <row r="104" spans="12:12">
      <c r="L104" s="13"/>
    </row>
    <row r="105" spans="12:12">
      <c r="L105" s="13"/>
    </row>
    <row r="106" spans="12:12">
      <c r="L106" s="13"/>
    </row>
    <row r="107" spans="12:12">
      <c r="L107" s="13"/>
    </row>
    <row r="108" spans="12:12">
      <c r="L108" s="13"/>
    </row>
    <row r="109" spans="12:12">
      <c r="L109" s="13"/>
    </row>
    <row r="110" spans="12:12">
      <c r="L110" s="13"/>
    </row>
    <row r="111" spans="12:12">
      <c r="L111" s="13"/>
    </row>
    <row r="112" spans="12:12">
      <c r="L112" s="13"/>
    </row>
    <row r="113" spans="12:12">
      <c r="L113" s="13"/>
    </row>
    <row r="114" spans="12:12">
      <c r="L114" s="13"/>
    </row>
    <row r="115" spans="12:12">
      <c r="L115" s="13"/>
    </row>
    <row r="116" spans="12:12">
      <c r="L116" s="13"/>
    </row>
    <row r="117" spans="12:12">
      <c r="L117" s="13"/>
    </row>
    <row r="118" spans="12:12">
      <c r="L118" s="13"/>
    </row>
    <row r="119" spans="12:12">
      <c r="L119" s="13"/>
    </row>
    <row r="120" spans="12:12">
      <c r="L120" s="13"/>
    </row>
    <row r="121" spans="12:12">
      <c r="L121" s="13"/>
    </row>
    <row r="122" spans="12:12">
      <c r="L122" s="13"/>
    </row>
    <row r="123" spans="12:12">
      <c r="L123" s="13"/>
    </row>
    <row r="124" spans="12:12">
      <c r="L124" s="13"/>
    </row>
    <row r="125" spans="12:12">
      <c r="L125" s="13"/>
    </row>
    <row r="126" spans="12:12">
      <c r="L126" s="13"/>
    </row>
    <row r="127" spans="12:12">
      <c r="L127" s="13"/>
    </row>
    <row r="128" spans="12:12">
      <c r="L128" s="13"/>
    </row>
    <row r="129" spans="12:12">
      <c r="L129" s="13"/>
    </row>
    <row r="130" spans="12:12">
      <c r="L130" s="13"/>
    </row>
    <row r="131" spans="12:12">
      <c r="L131" s="13"/>
    </row>
    <row r="132" spans="12:12">
      <c r="L132" s="13"/>
    </row>
    <row r="133" spans="12:12">
      <c r="L133" s="13"/>
    </row>
    <row r="134" spans="12:12">
      <c r="L134" s="13"/>
    </row>
    <row r="135" spans="12:12">
      <c r="L135" s="13"/>
    </row>
    <row r="136" spans="12:12">
      <c r="L136" s="13"/>
    </row>
    <row r="137" spans="12:12">
      <c r="L137" s="13"/>
    </row>
    <row r="138" spans="12:12">
      <c r="L138" s="13"/>
    </row>
    <row r="139" spans="12:12">
      <c r="L139" s="13"/>
    </row>
    <row r="140" spans="12:12">
      <c r="L140" s="13"/>
    </row>
    <row r="141" spans="12:12">
      <c r="L141" s="13"/>
    </row>
    <row r="142" spans="12:12">
      <c r="L142" s="13"/>
    </row>
    <row r="143" spans="12:12">
      <c r="L143" s="13"/>
    </row>
    <row r="144" spans="12:12">
      <c r="L144" s="13"/>
    </row>
    <row r="145" spans="12:12">
      <c r="L145" s="13"/>
    </row>
    <row r="146" spans="12:12">
      <c r="L146" s="13"/>
    </row>
    <row r="147" spans="12:12">
      <c r="L147" s="13"/>
    </row>
    <row r="148" spans="12:12">
      <c r="L148" s="13"/>
    </row>
    <row r="149" spans="12:12">
      <c r="L149" s="13"/>
    </row>
    <row r="150" spans="12:12">
      <c r="L150" s="13"/>
    </row>
    <row r="151" spans="12:12">
      <c r="L151" s="13"/>
    </row>
    <row r="152" spans="12:12">
      <c r="L152" s="13"/>
    </row>
    <row r="153" spans="12:12">
      <c r="L153" s="13"/>
    </row>
    <row r="154" spans="12:12">
      <c r="L154" s="13"/>
    </row>
    <row r="155" spans="12:12">
      <c r="L155" s="13"/>
    </row>
    <row r="156" spans="12:12">
      <c r="L156" s="13"/>
    </row>
    <row r="157" spans="12:12">
      <c r="L157" s="13"/>
    </row>
    <row r="158" spans="12:12">
      <c r="L158" s="13"/>
    </row>
    <row r="159" spans="12:12">
      <c r="L159" s="13"/>
    </row>
    <row r="160" spans="12:12">
      <c r="L160" s="13"/>
    </row>
    <row r="161" spans="12:12">
      <c r="L161" s="13"/>
    </row>
    <row r="162" spans="12:12">
      <c r="L162" s="13"/>
    </row>
    <row r="163" spans="12:12">
      <c r="L163" s="13"/>
    </row>
    <row r="164" spans="12:12">
      <c r="L164" s="13"/>
    </row>
    <row r="165" spans="12:12">
      <c r="L165" s="13"/>
    </row>
    <row r="166" spans="12:12">
      <c r="L166" s="13"/>
    </row>
    <row r="167" spans="12:12">
      <c r="L167" s="13"/>
    </row>
    <row r="168" spans="12:12">
      <c r="L168" s="13"/>
    </row>
    <row r="169" spans="12:12">
      <c r="L169" s="13"/>
    </row>
    <row r="170" spans="12:12">
      <c r="L170" s="13"/>
    </row>
  </sheetData>
  <mergeCells count="4">
    <mergeCell ref="B4:C4"/>
    <mergeCell ref="D2:L2"/>
    <mergeCell ref="D3:L3"/>
    <mergeCell ref="D4:L4"/>
  </mergeCells>
  <phoneticPr fontId="39" type="noConversion"/>
  <hyperlinks>
    <hyperlink ref="B1" location="Indice!A1" display="Regresar" xr:uid="{473723D5-0ED7-41A4-B684-8EB28674EAF6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5"/>
  <sheetViews>
    <sheetView showGridLines="0" zoomScaleNormal="100" workbookViewId="0">
      <pane xSplit="3" ySplit="6" topLeftCell="D7" activePane="bottomRight" state="frozen"/>
      <selection activeCell="L1" sqref="L1:L1048576"/>
      <selection pane="topRight" activeCell="L1" sqref="L1:L1048576"/>
      <selection pane="bottomLeft" activeCell="L1" sqref="L1:L1048576"/>
      <selection pane="bottomRight" activeCell="D10" sqref="D10"/>
    </sheetView>
  </sheetViews>
  <sheetFormatPr baseColWidth="10" defaultRowHeight="14.5"/>
  <cols>
    <col min="1" max="1" width="11.453125" style="60"/>
    <col min="3" max="3" width="74.54296875" customWidth="1"/>
    <col min="4" max="4" width="11.453125" style="13" customWidth="1"/>
  </cols>
  <sheetData>
    <row r="1" spans="1:12" ht="15" thickBot="1">
      <c r="B1" s="10" t="s">
        <v>9</v>
      </c>
      <c r="D1" s="22"/>
      <c r="E1" s="56"/>
      <c r="F1" s="56"/>
      <c r="G1" s="56"/>
      <c r="H1" s="56"/>
      <c r="I1" s="56"/>
      <c r="J1" s="56"/>
      <c r="K1" s="56"/>
    </row>
    <row r="2" spans="1:12" ht="15" customHeight="1">
      <c r="B2" s="57"/>
      <c r="C2" s="28"/>
      <c r="D2" s="71" t="str">
        <f>Indice!H24</f>
        <v>Sector Público</v>
      </c>
      <c r="E2" s="71"/>
      <c r="F2" s="71"/>
      <c r="G2" s="71"/>
      <c r="H2" s="71"/>
      <c r="I2" s="71"/>
      <c r="J2" s="71"/>
      <c r="K2" s="71"/>
      <c r="L2" s="71"/>
    </row>
    <row r="3" spans="1:12" ht="15.5">
      <c r="B3" s="58" t="s">
        <v>40</v>
      </c>
      <c r="C3" s="29"/>
      <c r="D3" s="70" t="s">
        <v>399</v>
      </c>
      <c r="E3" s="71"/>
      <c r="F3" s="71"/>
      <c r="G3" s="71"/>
      <c r="H3" s="71"/>
      <c r="I3" s="71"/>
      <c r="J3" s="71"/>
      <c r="K3" s="71"/>
      <c r="L3" s="71"/>
    </row>
    <row r="4" spans="1:12" ht="18" customHeight="1" thickBot="1">
      <c r="B4" s="74" t="s">
        <v>396</v>
      </c>
      <c r="C4" s="75"/>
      <c r="D4" s="73" t="str">
        <f>_xlfn.CONCAT("Cifras ",Indice!H25)</f>
        <v>Cifras Anuales</v>
      </c>
      <c r="E4" s="73"/>
      <c r="F4" s="73"/>
      <c r="G4" s="73"/>
      <c r="H4" s="73"/>
      <c r="I4" s="73"/>
      <c r="J4" s="73"/>
      <c r="K4" s="73"/>
      <c r="L4" s="73"/>
    </row>
    <row r="5" spans="1:12" ht="14.5" customHeight="1" thickBot="1">
      <c r="D5" s="20"/>
    </row>
    <row r="6" spans="1:12">
      <c r="D6" s="96">
        <v>2014</v>
      </c>
      <c r="E6" s="96">
        <v>2015</v>
      </c>
      <c r="F6" s="96">
        <v>2016</v>
      </c>
      <c r="G6" s="96">
        <v>2017</v>
      </c>
      <c r="H6" s="96">
        <v>2018</v>
      </c>
      <c r="I6" s="96">
        <v>2019</v>
      </c>
      <c r="J6" s="96">
        <v>2020</v>
      </c>
      <c r="K6" s="96">
        <v>2021</v>
      </c>
      <c r="L6" s="96">
        <v>2022</v>
      </c>
    </row>
    <row r="7" spans="1:12" s="33" customFormat="1">
      <c r="A7" s="61"/>
      <c r="B7" s="94" t="s">
        <v>41</v>
      </c>
      <c r="C7" s="95" t="s">
        <v>344</v>
      </c>
      <c r="D7" s="97">
        <v>76928.258397630038</v>
      </c>
      <c r="E7" s="97">
        <v>78556.028560808845</v>
      </c>
      <c r="F7" s="97">
        <v>84075.417605071954</v>
      </c>
      <c r="G7" s="97">
        <v>88544.855941696762</v>
      </c>
      <c r="H7" s="97">
        <v>93047.124441369422</v>
      </c>
      <c r="I7" s="97">
        <v>99458.76662641963</v>
      </c>
      <c r="J7" s="97">
        <v>96418.966557229316</v>
      </c>
      <c r="K7" s="97">
        <v>118175.12873968371</v>
      </c>
      <c r="L7" s="97">
        <v>132250.95531351308</v>
      </c>
    </row>
    <row r="8" spans="1:12" s="40" customFormat="1">
      <c r="A8" s="61"/>
      <c r="B8" s="62" t="s">
        <v>13</v>
      </c>
      <c r="C8" s="35" t="s">
        <v>277</v>
      </c>
      <c r="D8" s="98">
        <v>50901.913370050002</v>
      </c>
      <c r="E8" s="98">
        <v>52054.081798130013</v>
      </c>
      <c r="F8" s="98">
        <v>55154.465820279991</v>
      </c>
      <c r="G8" s="98">
        <v>59174.018458879997</v>
      </c>
      <c r="H8" s="98">
        <v>61632.572761350006</v>
      </c>
      <c r="I8" s="98">
        <v>65523.291151690006</v>
      </c>
      <c r="J8" s="98">
        <v>63161.46217056</v>
      </c>
      <c r="K8" s="98">
        <v>81358.15684001999</v>
      </c>
      <c r="L8" s="98">
        <v>92121.104529659991</v>
      </c>
    </row>
    <row r="9" spans="1:12">
      <c r="A9" s="61"/>
      <c r="B9" s="62" t="s">
        <v>42</v>
      </c>
      <c r="C9" s="14" t="s">
        <v>345</v>
      </c>
      <c r="D9" s="99">
        <v>17632.666362080003</v>
      </c>
      <c r="E9" s="99">
        <v>17391.749863690002</v>
      </c>
      <c r="F9" s="99">
        <v>19327.588517110002</v>
      </c>
      <c r="G9" s="99">
        <v>20483.03974715</v>
      </c>
      <c r="H9" s="99">
        <v>20764.532490879999</v>
      </c>
      <c r="I9" s="99">
        <v>21712.705436640001</v>
      </c>
      <c r="J9" s="99">
        <v>21617.278612810002</v>
      </c>
      <c r="K9" s="99">
        <v>28404.606344200001</v>
      </c>
      <c r="L9" s="99">
        <v>31462.87540338</v>
      </c>
    </row>
    <row r="10" spans="1:12">
      <c r="A10" s="61"/>
      <c r="B10" s="63" t="s">
        <v>43</v>
      </c>
      <c r="C10" s="15" t="s">
        <v>346</v>
      </c>
      <c r="D10" s="100">
        <v>1748.5243052799999</v>
      </c>
      <c r="E10" s="100">
        <v>1795.3419947200005</v>
      </c>
      <c r="F10" s="100">
        <v>2038.1253488699999</v>
      </c>
      <c r="G10" s="100">
        <v>2432.6925401799999</v>
      </c>
      <c r="H10" s="100">
        <v>2572.7339455399992</v>
      </c>
      <c r="I10" s="100">
        <v>2774.6085154100001</v>
      </c>
      <c r="J10" s="100">
        <v>2780.1845661899993</v>
      </c>
      <c r="K10" s="100">
        <v>4730.9446992200001</v>
      </c>
      <c r="L10" s="100">
        <v>3847.7340569199987</v>
      </c>
    </row>
    <row r="11" spans="1:12">
      <c r="A11" s="61"/>
      <c r="B11" s="63" t="s">
        <v>44</v>
      </c>
      <c r="C11" s="15" t="s">
        <v>347</v>
      </c>
      <c r="D11" s="100">
        <v>15884.142056800001</v>
      </c>
      <c r="E11" s="100">
        <v>15596.407868970002</v>
      </c>
      <c r="F11" s="100">
        <v>17289.463168240003</v>
      </c>
      <c r="G11" s="100">
        <v>18050.34720697</v>
      </c>
      <c r="H11" s="100">
        <v>18191.79854534</v>
      </c>
      <c r="I11" s="100">
        <v>18938.096921230001</v>
      </c>
      <c r="J11" s="100">
        <v>18837.094046620001</v>
      </c>
      <c r="K11" s="100">
        <v>23673.661644979999</v>
      </c>
      <c r="L11" s="100">
        <v>27615.141346459997</v>
      </c>
    </row>
    <row r="12" spans="1:12">
      <c r="A12" s="61"/>
      <c r="B12" s="63" t="s">
        <v>45</v>
      </c>
      <c r="C12" s="15" t="s">
        <v>348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</row>
    <row r="13" spans="1:12">
      <c r="A13" s="61"/>
      <c r="B13" s="62" t="s">
        <v>46</v>
      </c>
      <c r="C13" s="14" t="s">
        <v>349</v>
      </c>
      <c r="D13" s="100">
        <v>672.30139280999992</v>
      </c>
      <c r="E13" s="100">
        <v>734.98742015999994</v>
      </c>
      <c r="F13" s="100">
        <v>792.27783430999989</v>
      </c>
      <c r="G13" s="100">
        <v>861.46053358000006</v>
      </c>
      <c r="H13" s="100">
        <v>903.24220573000014</v>
      </c>
      <c r="I13" s="100">
        <v>933.03467050000006</v>
      </c>
      <c r="J13" s="100">
        <v>858.60105576000012</v>
      </c>
      <c r="K13" s="100">
        <v>1037.35793605</v>
      </c>
      <c r="L13" s="100">
        <v>1127.24385336</v>
      </c>
    </row>
    <row r="14" spans="1:12">
      <c r="A14" s="61"/>
      <c r="B14" s="62" t="s">
        <v>47</v>
      </c>
      <c r="C14" s="14" t="s">
        <v>350</v>
      </c>
      <c r="D14" s="99">
        <v>844.31884008000043</v>
      </c>
      <c r="E14" s="99">
        <v>882.4446769499998</v>
      </c>
      <c r="F14" s="99">
        <v>974.73310045000039</v>
      </c>
      <c r="G14" s="99">
        <v>1053.16230038</v>
      </c>
      <c r="H14" s="99">
        <v>1115.4615793700002</v>
      </c>
      <c r="I14" s="99">
        <v>1216.1924999100002</v>
      </c>
      <c r="J14" s="99">
        <v>1223.1313637799999</v>
      </c>
      <c r="K14" s="99">
        <v>1431.6387390500001</v>
      </c>
      <c r="L14" s="99">
        <v>1591.704526</v>
      </c>
    </row>
    <row r="15" spans="1:12">
      <c r="A15" s="61"/>
      <c r="B15" s="63" t="s">
        <v>48</v>
      </c>
      <c r="C15" s="15" t="s">
        <v>351</v>
      </c>
      <c r="D15" s="100">
        <v>815.58658406000029</v>
      </c>
      <c r="E15" s="100">
        <v>854.25568560999989</v>
      </c>
      <c r="F15" s="100">
        <v>944.70976482000026</v>
      </c>
      <c r="G15" s="100">
        <v>1016.6602173199999</v>
      </c>
      <c r="H15" s="100">
        <v>1082.4621022600002</v>
      </c>
      <c r="I15" s="100">
        <v>1167.86727683</v>
      </c>
      <c r="J15" s="100">
        <v>1206.3813801099998</v>
      </c>
      <c r="K15" s="100">
        <v>1400.05928726</v>
      </c>
      <c r="L15" s="100">
        <v>1546.6750208599999</v>
      </c>
    </row>
    <row r="16" spans="1:12">
      <c r="A16" s="61"/>
      <c r="B16" s="63" t="s">
        <v>49</v>
      </c>
      <c r="C16" s="15" t="s">
        <v>352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</row>
    <row r="17" spans="1:12">
      <c r="A17" s="61"/>
      <c r="B17" s="63" t="s">
        <v>50</v>
      </c>
      <c r="C17" s="15" t="s">
        <v>353</v>
      </c>
      <c r="D17" s="100">
        <v>14.499489629999998</v>
      </c>
      <c r="E17" s="100">
        <v>20.178883289999998</v>
      </c>
      <c r="F17" s="100">
        <v>22.647210359999999</v>
      </c>
      <c r="G17" s="100">
        <v>28.978722669999996</v>
      </c>
      <c r="H17" s="100">
        <v>25.961466819999995</v>
      </c>
      <c r="I17" s="100">
        <v>40.398489780000006</v>
      </c>
      <c r="J17" s="100">
        <v>11.068972729999999</v>
      </c>
      <c r="K17" s="100">
        <v>24.509918429999999</v>
      </c>
      <c r="L17" s="100">
        <v>35.902792239999997</v>
      </c>
    </row>
    <row r="18" spans="1:12">
      <c r="A18" s="61"/>
      <c r="B18" s="63" t="s">
        <v>51</v>
      </c>
      <c r="C18" s="15" t="s">
        <v>354</v>
      </c>
      <c r="D18" s="100">
        <v>14.232766390000002</v>
      </c>
      <c r="E18" s="100">
        <v>8.0101080499999995</v>
      </c>
      <c r="F18" s="100">
        <v>7.3761252700000002</v>
      </c>
      <c r="G18" s="100">
        <v>7.5233603899999988</v>
      </c>
      <c r="H18" s="100">
        <v>7.0380102899999999</v>
      </c>
      <c r="I18" s="100">
        <v>7.9267333000000004</v>
      </c>
      <c r="J18" s="100">
        <v>5.6810109400000002</v>
      </c>
      <c r="K18" s="100">
        <v>7.0695333599999977</v>
      </c>
      <c r="L18" s="100">
        <v>9.1267128999999994</v>
      </c>
    </row>
    <row r="19" spans="1:12">
      <c r="A19" s="61"/>
      <c r="B19" s="63" t="s">
        <v>52</v>
      </c>
      <c r="C19" s="15" t="s">
        <v>355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</row>
    <row r="20" spans="1:12">
      <c r="A20" s="61"/>
      <c r="B20" s="62" t="s">
        <v>53</v>
      </c>
      <c r="C20" s="14" t="s">
        <v>356</v>
      </c>
      <c r="D20" s="99">
        <v>29016.691001970004</v>
      </c>
      <c r="E20" s="99">
        <v>30200.063066490013</v>
      </c>
      <c r="F20" s="99">
        <v>30998.383370979991</v>
      </c>
      <c r="G20" s="99">
        <v>33424.377542610004</v>
      </c>
      <c r="H20" s="99">
        <v>35405.835854980003</v>
      </c>
      <c r="I20" s="99">
        <v>38062.16566032001</v>
      </c>
      <c r="J20" s="99">
        <v>36366.561279539987</v>
      </c>
      <c r="K20" s="99">
        <v>46152.149234549986</v>
      </c>
      <c r="L20" s="99">
        <v>53027.96609278</v>
      </c>
    </row>
    <row r="21" spans="1:12">
      <c r="A21" s="61"/>
      <c r="B21" s="63" t="s">
        <v>54</v>
      </c>
      <c r="C21" s="15" t="s">
        <v>357</v>
      </c>
      <c r="D21" s="100">
        <v>22916.190081430002</v>
      </c>
      <c r="E21" s="100">
        <v>23133.528250520012</v>
      </c>
      <c r="F21" s="100">
        <v>23742.165641509993</v>
      </c>
      <c r="G21" s="100">
        <v>25842.32865571</v>
      </c>
      <c r="H21" s="100">
        <v>27465.833250530002</v>
      </c>
      <c r="I21" s="100">
        <v>29583.623940190006</v>
      </c>
      <c r="J21" s="100">
        <v>28475.442475769989</v>
      </c>
      <c r="K21" s="100">
        <v>36670.600968089995</v>
      </c>
      <c r="L21" s="100">
        <v>42958.78307243</v>
      </c>
    </row>
    <row r="22" spans="1:12">
      <c r="A22" s="61"/>
      <c r="B22" s="63" t="s">
        <v>55</v>
      </c>
      <c r="C22" s="36" t="s">
        <v>358</v>
      </c>
      <c r="D22" s="100">
        <v>22916.190081430002</v>
      </c>
      <c r="E22" s="100">
        <v>23133.528250520012</v>
      </c>
      <c r="F22" s="100">
        <v>23742.165641509993</v>
      </c>
      <c r="G22" s="100">
        <v>25842.32865571</v>
      </c>
      <c r="H22" s="100">
        <v>27465.833250530002</v>
      </c>
      <c r="I22" s="100">
        <v>29583.623940190006</v>
      </c>
      <c r="J22" s="100">
        <v>28475.442475769989</v>
      </c>
      <c r="K22" s="100">
        <v>36649.922830469994</v>
      </c>
      <c r="L22" s="100">
        <v>42937.405494430001</v>
      </c>
    </row>
    <row r="23" spans="1:12">
      <c r="A23" s="61"/>
      <c r="B23" s="63" t="s">
        <v>56</v>
      </c>
      <c r="C23" s="36" t="s">
        <v>359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</row>
    <row r="24" spans="1:12">
      <c r="A24" s="61"/>
      <c r="B24" s="63" t="s">
        <v>57</v>
      </c>
      <c r="C24" s="36" t="s">
        <v>360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</row>
    <row r="25" spans="1:12">
      <c r="A25" s="61"/>
      <c r="B25" s="63" t="s">
        <v>58</v>
      </c>
      <c r="C25" s="36" t="s">
        <v>361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20.678137619999998</v>
      </c>
      <c r="L25" s="100">
        <v>21.377578</v>
      </c>
    </row>
    <row r="26" spans="1:12">
      <c r="A26" s="61"/>
      <c r="B26" s="63" t="s">
        <v>59</v>
      </c>
      <c r="C26" s="15" t="s">
        <v>362</v>
      </c>
      <c r="D26" s="100">
        <v>3582.8105835700007</v>
      </c>
      <c r="E26" s="100">
        <v>4292.264571149999</v>
      </c>
      <c r="F26" s="100">
        <v>4426.3729649699999</v>
      </c>
      <c r="G26" s="100">
        <v>4524.2897051199998</v>
      </c>
      <c r="H26" s="100">
        <v>4673.9515685299993</v>
      </c>
      <c r="I26" s="100">
        <v>5112.6408531800007</v>
      </c>
      <c r="J26" s="100">
        <v>4832.7651965500008</v>
      </c>
      <c r="K26" s="100">
        <v>5647.8464611099989</v>
      </c>
      <c r="L26" s="100">
        <v>5736.7953386000008</v>
      </c>
    </row>
    <row r="27" spans="1:12">
      <c r="A27" s="61"/>
      <c r="B27" s="63" t="s">
        <v>60</v>
      </c>
      <c r="C27" s="15" t="s">
        <v>363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</row>
    <row r="28" spans="1:12">
      <c r="A28" s="61"/>
      <c r="B28" s="63" t="s">
        <v>61</v>
      </c>
      <c r="C28" s="15" t="s">
        <v>364</v>
      </c>
      <c r="D28" s="100">
        <v>14.966598230000002</v>
      </c>
      <c r="E28" s="100">
        <v>15.546330920000001</v>
      </c>
      <c r="F28" s="100">
        <v>13.860502709999999</v>
      </c>
      <c r="G28" s="100">
        <v>15.956097280000002</v>
      </c>
      <c r="H28" s="100">
        <v>16.036127710000002</v>
      </c>
      <c r="I28" s="100">
        <v>17.963694620000002</v>
      </c>
      <c r="J28" s="100">
        <v>17.759778990000001</v>
      </c>
      <c r="K28" s="100">
        <v>0</v>
      </c>
      <c r="L28" s="100">
        <v>0</v>
      </c>
    </row>
    <row r="29" spans="1:12">
      <c r="A29" s="61"/>
      <c r="B29" s="63" t="s">
        <v>62</v>
      </c>
      <c r="C29" s="15" t="s">
        <v>365</v>
      </c>
      <c r="D29" s="101">
        <v>2502.7237387400005</v>
      </c>
      <c r="E29" s="101">
        <v>2758.7239138999998</v>
      </c>
      <c r="F29" s="101">
        <v>2815.9842617899999</v>
      </c>
      <c r="G29" s="101">
        <v>3041.8030844999994</v>
      </c>
      <c r="H29" s="101">
        <v>3250.0149082099997</v>
      </c>
      <c r="I29" s="101">
        <v>3347.9371723300005</v>
      </c>
      <c r="J29" s="101">
        <v>3040.5938282299994</v>
      </c>
      <c r="K29" s="101">
        <v>3833.7018053500001</v>
      </c>
      <c r="L29" s="101">
        <v>4332.3876817499995</v>
      </c>
    </row>
    <row r="30" spans="1:12">
      <c r="A30" s="61"/>
      <c r="B30" s="63" t="s">
        <v>63</v>
      </c>
      <c r="C30" s="36" t="s">
        <v>366</v>
      </c>
      <c r="D30" s="100">
        <v>1298.7230655200003</v>
      </c>
      <c r="E30" s="100">
        <v>1601.5847515</v>
      </c>
      <c r="F30" s="100">
        <v>1712.1894526400001</v>
      </c>
      <c r="G30" s="100">
        <v>1752.1089068399999</v>
      </c>
      <c r="H30" s="100">
        <v>1801.81549283</v>
      </c>
      <c r="I30" s="100">
        <v>1878.8077769600004</v>
      </c>
      <c r="J30" s="100">
        <v>1715.1723450699997</v>
      </c>
      <c r="K30" s="100">
        <v>2208.7548468999998</v>
      </c>
      <c r="L30" s="100">
        <v>2438.6959033899993</v>
      </c>
    </row>
    <row r="31" spans="1:12">
      <c r="A31" s="61"/>
      <c r="B31" s="63" t="s">
        <v>64</v>
      </c>
      <c r="C31" s="36" t="s">
        <v>348</v>
      </c>
      <c r="D31" s="100">
        <v>1204.00067322</v>
      </c>
      <c r="E31" s="100">
        <v>1157.1391623999998</v>
      </c>
      <c r="F31" s="100">
        <v>1103.79480915</v>
      </c>
      <c r="G31" s="100">
        <v>1289.6941776599999</v>
      </c>
      <c r="H31" s="100">
        <v>1448.1994153799997</v>
      </c>
      <c r="I31" s="100">
        <v>1469.1293953699999</v>
      </c>
      <c r="J31" s="100">
        <v>1325.4214831600004</v>
      </c>
      <c r="K31" s="100">
        <v>1624.94695845</v>
      </c>
      <c r="L31" s="100">
        <v>1893.6917783600004</v>
      </c>
    </row>
    <row r="32" spans="1:12">
      <c r="A32" s="61"/>
      <c r="B32" s="63" t="s">
        <v>65</v>
      </c>
      <c r="C32" s="15" t="s">
        <v>367</v>
      </c>
      <c r="D32" s="100">
        <v>0</v>
      </c>
      <c r="E32" s="100">
        <v>0</v>
      </c>
      <c r="F32" s="100">
        <v>0</v>
      </c>
      <c r="G32" s="100">
        <v>0</v>
      </c>
      <c r="H32" s="100">
        <v>-1.4551915228366852E-13</v>
      </c>
      <c r="I32" s="100">
        <v>0</v>
      </c>
      <c r="J32" s="100">
        <v>-7.2759576141834261E-14</v>
      </c>
      <c r="K32" s="100">
        <v>1.4551915228366852E-13</v>
      </c>
      <c r="L32" s="100">
        <v>1.4551915228366852E-13</v>
      </c>
    </row>
    <row r="33" spans="1:12">
      <c r="A33" s="61"/>
      <c r="B33" s="62" t="s">
        <v>66</v>
      </c>
      <c r="C33" s="14" t="s">
        <v>368</v>
      </c>
      <c r="D33" s="99">
        <v>2283.3478664400004</v>
      </c>
      <c r="E33" s="99">
        <v>2409.38775502</v>
      </c>
      <c r="F33" s="99">
        <v>2587.9847289300001</v>
      </c>
      <c r="G33" s="99">
        <v>2739.2142255499998</v>
      </c>
      <c r="H33" s="99">
        <v>2871.4446840799997</v>
      </c>
      <c r="I33" s="99">
        <v>3036.4437343000004</v>
      </c>
      <c r="J33" s="99">
        <v>2586.2662133000003</v>
      </c>
      <c r="K33" s="99">
        <v>3683.158307990001</v>
      </c>
      <c r="L33" s="99">
        <v>4206.0173386100005</v>
      </c>
    </row>
    <row r="34" spans="1:12">
      <c r="A34" s="61"/>
      <c r="B34" s="63" t="s">
        <v>67</v>
      </c>
      <c r="C34" s="15" t="s">
        <v>369</v>
      </c>
      <c r="D34" s="100">
        <v>2029.7603558000003</v>
      </c>
      <c r="E34" s="100">
        <v>2144.3760759699999</v>
      </c>
      <c r="F34" s="100">
        <v>2305.70393883</v>
      </c>
      <c r="G34" s="100">
        <v>2437.0695804900001</v>
      </c>
      <c r="H34" s="100">
        <v>2558.3131372899998</v>
      </c>
      <c r="I34" s="100">
        <v>2697.0377241700003</v>
      </c>
      <c r="J34" s="100">
        <v>2468.0650249800005</v>
      </c>
      <c r="K34" s="100">
        <v>3468.0954603700006</v>
      </c>
      <c r="L34" s="100">
        <v>3882.2495390100003</v>
      </c>
    </row>
    <row r="35" spans="1:12">
      <c r="A35" s="61"/>
      <c r="B35" s="63" t="s">
        <v>68</v>
      </c>
      <c r="C35" s="15" t="s">
        <v>370</v>
      </c>
      <c r="D35" s="100">
        <v>2.0646354499999999</v>
      </c>
      <c r="E35" s="100">
        <v>2.4872810999999997</v>
      </c>
      <c r="F35" s="100">
        <v>2.5618427600000002</v>
      </c>
      <c r="G35" s="100">
        <v>1.8851751199999998</v>
      </c>
      <c r="H35" s="100">
        <v>1.1222401300000002</v>
      </c>
      <c r="I35" s="100">
        <v>1.2957420799999999</v>
      </c>
      <c r="J35" s="100">
        <v>0.96289544999999999</v>
      </c>
      <c r="K35" s="100">
        <v>1.4233995099999999</v>
      </c>
      <c r="L35" s="100">
        <v>1.2192458000000002</v>
      </c>
    </row>
    <row r="36" spans="1:12">
      <c r="A36" s="61"/>
      <c r="B36" s="63" t="s">
        <v>69</v>
      </c>
      <c r="C36" s="15" t="s">
        <v>371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</row>
    <row r="37" spans="1:12">
      <c r="A37" s="61"/>
      <c r="B37" s="63" t="s">
        <v>70</v>
      </c>
      <c r="C37" s="15" t="s">
        <v>372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</row>
    <row r="38" spans="1:12">
      <c r="A38" s="61"/>
      <c r="B38" s="63" t="s">
        <v>71</v>
      </c>
      <c r="C38" s="15" t="s">
        <v>373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</row>
    <row r="39" spans="1:12">
      <c r="A39" s="61"/>
      <c r="B39" s="63" t="s">
        <v>72</v>
      </c>
      <c r="C39" s="15" t="s">
        <v>374</v>
      </c>
      <c r="D39" s="100">
        <v>251.52287518999998</v>
      </c>
      <c r="E39" s="100">
        <v>262.52439794999998</v>
      </c>
      <c r="F39" s="100">
        <v>279.71894734</v>
      </c>
      <c r="G39" s="100">
        <v>300.25946993999992</v>
      </c>
      <c r="H39" s="100">
        <v>312.00930665999999</v>
      </c>
      <c r="I39" s="100">
        <v>338.11026805000006</v>
      </c>
      <c r="J39" s="100">
        <v>117.23829287000001</v>
      </c>
      <c r="K39" s="100">
        <v>213.63944811000002</v>
      </c>
      <c r="L39" s="100">
        <v>322.54855379999998</v>
      </c>
    </row>
    <row r="40" spans="1:12">
      <c r="A40" s="61"/>
      <c r="B40" s="62" t="s">
        <v>73</v>
      </c>
      <c r="C40" s="14" t="s">
        <v>375</v>
      </c>
      <c r="D40" s="100">
        <v>452.58790666999994</v>
      </c>
      <c r="E40" s="100">
        <v>435.44901582000006</v>
      </c>
      <c r="F40" s="100">
        <v>473.49826849999999</v>
      </c>
      <c r="G40" s="100">
        <v>612.76410960999999</v>
      </c>
      <c r="H40" s="100">
        <v>572.05594630999997</v>
      </c>
      <c r="I40" s="100">
        <v>562.74915002000012</v>
      </c>
      <c r="J40" s="100">
        <v>509.62364537000002</v>
      </c>
      <c r="K40" s="100">
        <v>649.2462781800001</v>
      </c>
      <c r="L40" s="100">
        <v>705.29731553000022</v>
      </c>
    </row>
    <row r="41" spans="1:12" s="40" customFormat="1">
      <c r="A41" s="61"/>
      <c r="B41" s="62" t="s">
        <v>14</v>
      </c>
      <c r="C41" s="35" t="s">
        <v>257</v>
      </c>
      <c r="D41" s="98">
        <v>12122.482789429998</v>
      </c>
      <c r="E41" s="98">
        <v>12913.751044149996</v>
      </c>
      <c r="F41" s="98">
        <v>14648.952363089998</v>
      </c>
      <c r="G41" s="98">
        <v>15606.906678769999</v>
      </c>
      <c r="H41" s="98">
        <v>16122.912758389999</v>
      </c>
      <c r="I41" s="98">
        <v>17114.263300529998</v>
      </c>
      <c r="J41" s="98">
        <v>17030.087018209997</v>
      </c>
      <c r="K41" s="98">
        <v>18733.000359370002</v>
      </c>
      <c r="L41" s="98">
        <v>20069.186294939998</v>
      </c>
    </row>
    <row r="42" spans="1:12">
      <c r="A42" s="61"/>
      <c r="B42" s="62" t="s">
        <v>74</v>
      </c>
      <c r="C42" s="14" t="s">
        <v>376</v>
      </c>
      <c r="D42" s="99">
        <v>7941.2100547599994</v>
      </c>
      <c r="E42" s="99">
        <v>8422.1144403799972</v>
      </c>
      <c r="F42" s="99">
        <v>9376.3952120500016</v>
      </c>
      <c r="G42" s="99">
        <v>10122.97725351</v>
      </c>
      <c r="H42" s="99">
        <v>10617.450527709998</v>
      </c>
      <c r="I42" s="99">
        <v>11175.01050633</v>
      </c>
      <c r="J42" s="99">
        <v>10738.775388679998</v>
      </c>
      <c r="K42" s="99">
        <v>12242.083153850001</v>
      </c>
      <c r="L42" s="99">
        <v>13420.215203129999</v>
      </c>
    </row>
    <row r="43" spans="1:12">
      <c r="A43" s="61"/>
      <c r="B43" s="63" t="s">
        <v>75</v>
      </c>
      <c r="C43" s="15" t="s">
        <v>377</v>
      </c>
      <c r="D43" s="100">
        <v>2711.1760049900004</v>
      </c>
      <c r="E43" s="100">
        <v>2896.2386427700003</v>
      </c>
      <c r="F43" s="100">
        <v>3137.4679282100005</v>
      </c>
      <c r="G43" s="100">
        <v>3374.0743930699996</v>
      </c>
      <c r="H43" s="100">
        <v>3531.3268377499994</v>
      </c>
      <c r="I43" s="100">
        <v>3754.0280401</v>
      </c>
      <c r="J43" s="100">
        <v>3766.1913894099998</v>
      </c>
      <c r="K43" s="100">
        <v>4034.5298806600003</v>
      </c>
      <c r="L43" s="100">
        <v>4446.0988509599983</v>
      </c>
    </row>
    <row r="44" spans="1:12">
      <c r="A44" s="61"/>
      <c r="B44" s="63" t="s">
        <v>76</v>
      </c>
      <c r="C44" s="15" t="s">
        <v>378</v>
      </c>
      <c r="D44" s="100">
        <v>5230.0340497699981</v>
      </c>
      <c r="E44" s="100">
        <v>5525.8757976099978</v>
      </c>
      <c r="F44" s="100">
        <v>6238.9272838400002</v>
      </c>
      <c r="G44" s="100">
        <v>6748.9028604399991</v>
      </c>
      <c r="H44" s="100">
        <v>7086.123689959999</v>
      </c>
      <c r="I44" s="100">
        <v>7420.9824662299998</v>
      </c>
      <c r="J44" s="100">
        <v>6972.5839992699985</v>
      </c>
      <c r="K44" s="100">
        <v>8207.5532731900003</v>
      </c>
      <c r="L44" s="100">
        <v>8974.11635217</v>
      </c>
    </row>
    <row r="45" spans="1:12">
      <c r="A45" s="61"/>
      <c r="B45" s="63" t="s">
        <v>77</v>
      </c>
      <c r="C45" s="15" t="s">
        <v>379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</row>
    <row r="46" spans="1:12">
      <c r="A46" s="61"/>
      <c r="B46" s="63" t="s">
        <v>78</v>
      </c>
      <c r="C46" s="15" t="s">
        <v>380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</row>
    <row r="47" spans="1:12">
      <c r="A47" s="61"/>
      <c r="B47" s="62" t="s">
        <v>79</v>
      </c>
      <c r="C47" s="14" t="s">
        <v>381</v>
      </c>
      <c r="D47" s="99">
        <v>4181.2727346699994</v>
      </c>
      <c r="E47" s="99">
        <v>4491.63660377</v>
      </c>
      <c r="F47" s="99">
        <v>5272.5571510399996</v>
      </c>
      <c r="G47" s="99">
        <v>5483.9294252600012</v>
      </c>
      <c r="H47" s="99">
        <v>5505.4622306800011</v>
      </c>
      <c r="I47" s="99">
        <v>5939.2527941999988</v>
      </c>
      <c r="J47" s="99">
        <v>6291.3116295299997</v>
      </c>
      <c r="K47" s="99">
        <v>6490.9172055200006</v>
      </c>
      <c r="L47" s="99">
        <v>6648.9710918100009</v>
      </c>
    </row>
    <row r="48" spans="1:12">
      <c r="A48" s="61"/>
      <c r="B48" s="63" t="s">
        <v>80</v>
      </c>
      <c r="C48" s="15" t="s">
        <v>377</v>
      </c>
      <c r="D48" s="100">
        <v>1622.1807893100006</v>
      </c>
      <c r="E48" s="100">
        <v>1651.7299016300003</v>
      </c>
      <c r="F48" s="100">
        <v>2033.7315705899998</v>
      </c>
      <c r="G48" s="100">
        <v>1910.2320927200008</v>
      </c>
      <c r="H48" s="100">
        <v>1983.0961601899999</v>
      </c>
      <c r="I48" s="100">
        <v>2361.6849036599997</v>
      </c>
      <c r="J48" s="100">
        <v>2591.4846594999999</v>
      </c>
      <c r="K48" s="100">
        <v>2708.5185936700004</v>
      </c>
      <c r="L48" s="100">
        <v>2793.1834231699995</v>
      </c>
    </row>
    <row r="49" spans="1:12">
      <c r="A49" s="61"/>
      <c r="B49" s="63" t="s">
        <v>81</v>
      </c>
      <c r="C49" s="15" t="s">
        <v>378</v>
      </c>
      <c r="D49" s="100">
        <v>299.61982240000003</v>
      </c>
      <c r="E49" s="100">
        <v>422.12154020000003</v>
      </c>
      <c r="F49" s="100">
        <v>445.17083773999985</v>
      </c>
      <c r="G49" s="100">
        <v>423.43320650999999</v>
      </c>
      <c r="H49" s="100">
        <v>431.35487862999997</v>
      </c>
      <c r="I49" s="100">
        <v>427.37406271999993</v>
      </c>
      <c r="J49" s="100">
        <v>479.33022256000004</v>
      </c>
      <c r="K49" s="100">
        <v>536.34476290000009</v>
      </c>
      <c r="L49" s="100">
        <v>514.37559965000003</v>
      </c>
    </row>
    <row r="50" spans="1:12">
      <c r="A50" s="61"/>
      <c r="B50" s="63" t="s">
        <v>82</v>
      </c>
      <c r="C50" s="15" t="s">
        <v>382</v>
      </c>
      <c r="D50" s="100">
        <v>2259.4721229599991</v>
      </c>
      <c r="E50" s="100">
        <v>2417.7851619399999</v>
      </c>
      <c r="F50" s="100">
        <v>2793.6547427099995</v>
      </c>
      <c r="G50" s="100">
        <v>3150.2641260300006</v>
      </c>
      <c r="H50" s="100">
        <v>3091.011191860001</v>
      </c>
      <c r="I50" s="100">
        <v>3150.1938278199991</v>
      </c>
      <c r="J50" s="100">
        <v>3220.4967474699988</v>
      </c>
      <c r="K50" s="100">
        <v>3246.05384895</v>
      </c>
      <c r="L50" s="100">
        <v>3341.4120689900005</v>
      </c>
    </row>
    <row r="51" spans="1:12" s="40" customFormat="1">
      <c r="A51" s="61"/>
      <c r="B51" s="62" t="s">
        <v>15</v>
      </c>
      <c r="C51" s="35" t="s">
        <v>278</v>
      </c>
      <c r="D51" s="98">
        <v>211.80901051999965</v>
      </c>
      <c r="E51" s="98">
        <v>130.78311136999977</v>
      </c>
      <c r="F51" s="98">
        <v>93.703377479999745</v>
      </c>
      <c r="G51" s="98">
        <v>158.59631687999982</v>
      </c>
      <c r="H51" s="98">
        <v>235.63280693000021</v>
      </c>
      <c r="I51" s="98">
        <v>136.29725612999948</v>
      </c>
      <c r="J51" s="98">
        <v>110.24489751000021</v>
      </c>
      <c r="K51" s="98">
        <v>283.61835899999988</v>
      </c>
      <c r="L51" s="98">
        <v>159.18155784000092</v>
      </c>
    </row>
    <row r="52" spans="1:12">
      <c r="A52" s="61"/>
      <c r="B52" s="62" t="s">
        <v>83</v>
      </c>
      <c r="C52" s="14" t="s">
        <v>383</v>
      </c>
      <c r="D52" s="99">
        <v>71.706614119999998</v>
      </c>
      <c r="E52" s="99">
        <v>59.812906149999996</v>
      </c>
      <c r="F52" s="99">
        <v>34.001091199999998</v>
      </c>
      <c r="G52" s="99">
        <v>101.36304822999999</v>
      </c>
      <c r="H52" s="99">
        <v>74.996325439999993</v>
      </c>
      <c r="I52" s="99">
        <v>51.137542570000008</v>
      </c>
      <c r="J52" s="99">
        <v>28.413307350000004</v>
      </c>
      <c r="K52" s="99">
        <v>114.48269178000002</v>
      </c>
      <c r="L52" s="99">
        <v>40.831203729999999</v>
      </c>
    </row>
    <row r="53" spans="1:12">
      <c r="A53" s="61"/>
      <c r="B53" s="63" t="s">
        <v>84</v>
      </c>
      <c r="C53" s="15" t="s">
        <v>324</v>
      </c>
      <c r="D53" s="100">
        <v>58.538971289999999</v>
      </c>
      <c r="E53" s="100">
        <v>53.264295540000006</v>
      </c>
      <c r="F53" s="100">
        <v>33.046651959999998</v>
      </c>
      <c r="G53" s="100">
        <v>99.023826969999988</v>
      </c>
      <c r="H53" s="100">
        <v>73.533643409999996</v>
      </c>
      <c r="I53" s="100">
        <v>49.364949240000009</v>
      </c>
      <c r="J53" s="100">
        <v>27.138637790000004</v>
      </c>
      <c r="K53" s="100">
        <v>93.740232130000024</v>
      </c>
      <c r="L53" s="100">
        <v>40.314194459999996</v>
      </c>
    </row>
    <row r="54" spans="1:12">
      <c r="A54" s="61"/>
      <c r="B54" s="63" t="s">
        <v>85</v>
      </c>
      <c r="C54" s="15" t="s">
        <v>325</v>
      </c>
      <c r="D54" s="100">
        <v>13.16764283</v>
      </c>
      <c r="E54" s="100">
        <v>6.5486106100000008</v>
      </c>
      <c r="F54" s="100">
        <v>0.95443924000000013</v>
      </c>
      <c r="G54" s="100">
        <v>2.33922126</v>
      </c>
      <c r="H54" s="100">
        <v>1.4626820300000001</v>
      </c>
      <c r="I54" s="100">
        <v>1.7725933300000001</v>
      </c>
      <c r="J54" s="100">
        <v>1.2746695600000002</v>
      </c>
      <c r="K54" s="100">
        <v>20.742459650000001</v>
      </c>
      <c r="L54" s="100">
        <v>0.51700926999999997</v>
      </c>
    </row>
    <row r="55" spans="1:12">
      <c r="A55" s="61"/>
      <c r="B55" s="62" t="s">
        <v>86</v>
      </c>
      <c r="C55" s="14" t="s">
        <v>384</v>
      </c>
      <c r="D55" s="99">
        <v>140.1023964</v>
      </c>
      <c r="E55" s="99">
        <v>70.970205219999997</v>
      </c>
      <c r="F55" s="99">
        <v>59.702286279999988</v>
      </c>
      <c r="G55" s="99">
        <v>57.233268650000007</v>
      </c>
      <c r="H55" s="99">
        <v>160.63648148999999</v>
      </c>
      <c r="I55" s="99">
        <v>85.15971356</v>
      </c>
      <c r="J55" s="99">
        <v>81.83159015999999</v>
      </c>
      <c r="K55" s="99">
        <v>169.13566721999999</v>
      </c>
      <c r="L55" s="99">
        <v>118.35035410999998</v>
      </c>
    </row>
    <row r="56" spans="1:12">
      <c r="A56" s="61"/>
      <c r="B56" s="63" t="s">
        <v>87</v>
      </c>
      <c r="C56" s="15" t="s">
        <v>324</v>
      </c>
      <c r="D56" s="100">
        <v>133.83752769999998</v>
      </c>
      <c r="E56" s="100">
        <v>66.116052670000002</v>
      </c>
      <c r="F56" s="100">
        <v>58.55167140999999</v>
      </c>
      <c r="G56" s="100">
        <v>56.715386260000002</v>
      </c>
      <c r="H56" s="100">
        <v>158.13759707</v>
      </c>
      <c r="I56" s="100">
        <v>81.514247359999999</v>
      </c>
      <c r="J56" s="100">
        <v>79.121488499999984</v>
      </c>
      <c r="K56" s="100">
        <v>122.07513811999999</v>
      </c>
      <c r="L56" s="100">
        <v>51.081851099999994</v>
      </c>
    </row>
    <row r="57" spans="1:12">
      <c r="A57" s="61"/>
      <c r="B57" s="63" t="s">
        <v>88</v>
      </c>
      <c r="C57" s="15" t="s">
        <v>325</v>
      </c>
      <c r="D57" s="100">
        <v>6.2648686999999992</v>
      </c>
      <c r="E57" s="100">
        <v>4.8541525500000002</v>
      </c>
      <c r="F57" s="100">
        <v>1.1506148700000001</v>
      </c>
      <c r="G57" s="100">
        <v>0.51788239000000003</v>
      </c>
      <c r="H57" s="100">
        <v>2.4988844199999996</v>
      </c>
      <c r="I57" s="100">
        <v>3.6454662</v>
      </c>
      <c r="J57" s="100">
        <v>2.7101016600000003</v>
      </c>
      <c r="K57" s="100">
        <v>47.060529099999997</v>
      </c>
      <c r="L57" s="100">
        <v>67.268503009999989</v>
      </c>
    </row>
    <row r="58" spans="1:12">
      <c r="A58" s="61"/>
      <c r="B58" s="62" t="s">
        <v>89</v>
      </c>
      <c r="C58" s="14" t="s">
        <v>385</v>
      </c>
      <c r="D58" s="99">
        <v>-3.5697667044587435E-13</v>
      </c>
      <c r="E58" s="99">
        <v>-2.3533175408374516E-13</v>
      </c>
      <c r="F58" s="99">
        <v>-2.41016095969826E-13</v>
      </c>
      <c r="G58" s="99">
        <v>-1.887201506178826E-13</v>
      </c>
      <c r="H58" s="99">
        <v>2.0463630789890886E-13</v>
      </c>
      <c r="I58" s="99">
        <v>-5.3660187404602763E-13</v>
      </c>
      <c r="J58" s="99">
        <v>2.2055246517993509E-13</v>
      </c>
      <c r="K58" s="99">
        <v>-1.1596057447604835E-13</v>
      </c>
      <c r="L58" s="99">
        <v>9.5042196335270994E-13</v>
      </c>
    </row>
    <row r="59" spans="1:12">
      <c r="A59" s="61"/>
      <c r="B59" s="63" t="s">
        <v>90</v>
      </c>
      <c r="C59" s="15" t="s">
        <v>324</v>
      </c>
      <c r="D59" s="100">
        <v>-2.1145751816220583E-13</v>
      </c>
      <c r="E59" s="100">
        <v>-1.6257217794191092E-13</v>
      </c>
      <c r="F59" s="100">
        <v>-9.5496943686157461E-14</v>
      </c>
      <c r="G59" s="100">
        <v>-4.3200998334214092E-14</v>
      </c>
      <c r="H59" s="100">
        <v>1.3187673175707459E-13</v>
      </c>
      <c r="I59" s="100">
        <v>-5.3660187404602763E-13</v>
      </c>
      <c r="J59" s="100">
        <v>-2.1600499167107045E-13</v>
      </c>
      <c r="K59" s="100">
        <v>-4.3200998334214092E-14</v>
      </c>
      <c r="L59" s="100">
        <v>3.6834535421803596E-13</v>
      </c>
    </row>
    <row r="60" spans="1:12">
      <c r="A60" s="61"/>
      <c r="B60" s="63" t="s">
        <v>91</v>
      </c>
      <c r="C60" s="15" t="s">
        <v>325</v>
      </c>
      <c r="D60" s="100">
        <v>-1.4551915228366852E-13</v>
      </c>
      <c r="E60" s="100">
        <v>-7.2759576141834261E-14</v>
      </c>
      <c r="F60" s="100">
        <v>-1.4551915228366852E-13</v>
      </c>
      <c r="G60" s="100">
        <v>-1.4551915228366852E-13</v>
      </c>
      <c r="H60" s="100">
        <v>7.2759576141834261E-14</v>
      </c>
      <c r="I60" s="100">
        <v>0</v>
      </c>
      <c r="J60" s="100">
        <v>4.3655745685100554E-13</v>
      </c>
      <c r="K60" s="100">
        <v>-7.2759576141834261E-14</v>
      </c>
      <c r="L60" s="100">
        <v>5.8207660913467408E-13</v>
      </c>
    </row>
    <row r="61" spans="1:12" s="40" customFormat="1">
      <c r="A61" s="61"/>
      <c r="B61" s="62" t="s">
        <v>16</v>
      </c>
      <c r="C61" s="35" t="s">
        <v>386</v>
      </c>
      <c r="D61" s="98">
        <v>13692.053227630042</v>
      </c>
      <c r="E61" s="98">
        <v>13457.412607158829</v>
      </c>
      <c r="F61" s="98">
        <v>14178.296044221961</v>
      </c>
      <c r="G61" s="98">
        <v>13605.334487166769</v>
      </c>
      <c r="H61" s="98">
        <v>15056.006114699405</v>
      </c>
      <c r="I61" s="98">
        <v>16684.914918069633</v>
      </c>
      <c r="J61" s="98">
        <v>16117.172470949336</v>
      </c>
      <c r="K61" s="98">
        <v>17800.353181293729</v>
      </c>
      <c r="L61" s="98">
        <v>19901.482931073082</v>
      </c>
    </row>
    <row r="62" spans="1:12">
      <c r="A62" s="61"/>
      <c r="B62" s="62" t="s">
        <v>92</v>
      </c>
      <c r="C62" s="14" t="s">
        <v>387</v>
      </c>
      <c r="D62" s="99">
        <v>3372.1998150425356</v>
      </c>
      <c r="E62" s="99">
        <v>3631.5591661623307</v>
      </c>
      <c r="F62" s="99">
        <v>3574.8290501653514</v>
      </c>
      <c r="G62" s="99">
        <v>4009.7316306511352</v>
      </c>
      <c r="H62" s="99">
        <v>5014.1583201437743</v>
      </c>
      <c r="I62" s="99">
        <v>5711.0640912463932</v>
      </c>
      <c r="J62" s="99">
        <v>5884.2799339893791</v>
      </c>
      <c r="K62" s="99">
        <v>5798.0973473828499</v>
      </c>
      <c r="L62" s="99">
        <v>7011.0264315868226</v>
      </c>
    </row>
    <row r="63" spans="1:12">
      <c r="A63" s="61"/>
      <c r="B63" s="63" t="s">
        <v>93</v>
      </c>
      <c r="C63" s="15" t="s">
        <v>280</v>
      </c>
      <c r="D63" s="100">
        <v>2403.3084966191032</v>
      </c>
      <c r="E63" s="100">
        <v>2890.3918598059677</v>
      </c>
      <c r="F63" s="100">
        <v>3025.0478978241094</v>
      </c>
      <c r="G63" s="100">
        <v>3497.4899970329452</v>
      </c>
      <c r="H63" s="100">
        <v>4376.8468248915087</v>
      </c>
      <c r="I63" s="100">
        <v>5259.5635675628482</v>
      </c>
      <c r="J63" s="100">
        <v>5495.8450985606569</v>
      </c>
      <c r="K63" s="100">
        <v>5325.1445907913467</v>
      </c>
      <c r="L63" s="100">
        <v>6338.439528633291</v>
      </c>
    </row>
    <row r="64" spans="1:12">
      <c r="A64" s="61"/>
      <c r="B64" s="63" t="s">
        <v>94</v>
      </c>
      <c r="C64" s="15" t="s">
        <v>388</v>
      </c>
      <c r="D64" s="100">
        <v>158.77936100000002</v>
      </c>
      <c r="E64" s="100">
        <v>291.9534908</v>
      </c>
      <c r="F64" s="100">
        <v>175.62896620000001</v>
      </c>
      <c r="G64" s="100">
        <v>120.21668901000001</v>
      </c>
      <c r="H64" s="100">
        <v>184.66134614999996</v>
      </c>
      <c r="I64" s="100">
        <v>142.22979407999998</v>
      </c>
      <c r="J64" s="100">
        <v>128.99519776999998</v>
      </c>
      <c r="K64" s="100">
        <v>119.93329616</v>
      </c>
      <c r="L64" s="100">
        <v>176.20892622000002</v>
      </c>
    </row>
    <row r="65" spans="1:12">
      <c r="A65" s="61"/>
      <c r="B65" s="63" t="s">
        <v>95</v>
      </c>
      <c r="C65" s="15" t="s">
        <v>333</v>
      </c>
      <c r="D65" s="100">
        <v>37.92482185999998</v>
      </c>
      <c r="E65" s="100">
        <v>40.704276380000067</v>
      </c>
      <c r="F65" s="100">
        <v>44.840640619999974</v>
      </c>
      <c r="G65" s="100">
        <v>53.02983377999999</v>
      </c>
      <c r="H65" s="100">
        <v>44.275723230000011</v>
      </c>
      <c r="I65" s="100">
        <v>50.917770139999917</v>
      </c>
      <c r="J65" s="100">
        <v>62.773519340000007</v>
      </c>
      <c r="K65" s="100">
        <v>83.045612629999994</v>
      </c>
      <c r="L65" s="100">
        <v>78.25108025000003</v>
      </c>
    </row>
    <row r="66" spans="1:12">
      <c r="A66" s="61"/>
      <c r="B66" s="63" t="s">
        <v>96</v>
      </c>
      <c r="C66" s="15" t="s">
        <v>334</v>
      </c>
      <c r="D66" s="100">
        <v>3.9060290734327627</v>
      </c>
      <c r="E66" s="100">
        <v>4.1369246363630756</v>
      </c>
      <c r="F66" s="100">
        <v>4.8457073812427023</v>
      </c>
      <c r="G66" s="100">
        <v>3.5563579281901876</v>
      </c>
      <c r="H66" s="100">
        <v>3.7577066722653409</v>
      </c>
      <c r="I66" s="100">
        <v>8.3031142935447253</v>
      </c>
      <c r="J66" s="100">
        <v>3.7286029787226873</v>
      </c>
      <c r="K66" s="100">
        <v>3.3385929315038534</v>
      </c>
      <c r="L66" s="100">
        <v>1.533750513530943</v>
      </c>
    </row>
    <row r="67" spans="1:12">
      <c r="A67" s="61"/>
      <c r="B67" s="63" t="s">
        <v>97</v>
      </c>
      <c r="C67" s="15" t="s">
        <v>335</v>
      </c>
      <c r="D67" s="100">
        <v>768.28110648999996</v>
      </c>
      <c r="E67" s="100">
        <v>404.37261453999997</v>
      </c>
      <c r="F67" s="100">
        <v>324.46583814000002</v>
      </c>
      <c r="G67" s="100">
        <v>335.43875290000005</v>
      </c>
      <c r="H67" s="100">
        <v>404.61671919999992</v>
      </c>
      <c r="I67" s="100">
        <v>250.04984517</v>
      </c>
      <c r="J67" s="100">
        <v>192.93751534</v>
      </c>
      <c r="K67" s="100">
        <v>266.63525486999998</v>
      </c>
      <c r="L67" s="100">
        <v>416.59314596999997</v>
      </c>
    </row>
    <row r="68" spans="1:12">
      <c r="A68" s="61"/>
      <c r="B68" s="63" t="s">
        <v>98</v>
      </c>
      <c r="C68" s="15" t="s">
        <v>336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</row>
    <row r="69" spans="1:12">
      <c r="A69" s="61"/>
      <c r="B69" s="62" t="s">
        <v>99</v>
      </c>
      <c r="C69" s="14" t="s">
        <v>389</v>
      </c>
      <c r="D69" s="99">
        <v>8567.1469446887004</v>
      </c>
      <c r="E69" s="99">
        <v>8055.1931166357572</v>
      </c>
      <c r="F69" s="99">
        <v>7572.3729935251313</v>
      </c>
      <c r="G69" s="99">
        <v>7742.4463861761542</v>
      </c>
      <c r="H69" s="99">
        <v>8050.8277990549714</v>
      </c>
      <c r="I69" s="99">
        <v>8813.30586867901</v>
      </c>
      <c r="J69" s="99">
        <v>7922.6803407798725</v>
      </c>
      <c r="K69" s="99">
        <v>9315.0911728595147</v>
      </c>
      <c r="L69" s="99">
        <v>9965.9394339750652</v>
      </c>
    </row>
    <row r="70" spans="1:12">
      <c r="A70" s="61"/>
      <c r="B70" s="63" t="s">
        <v>100</v>
      </c>
      <c r="C70" s="15" t="s">
        <v>390</v>
      </c>
      <c r="D70" s="100">
        <v>6567.0208876087008</v>
      </c>
      <c r="E70" s="100">
        <v>6075.2015015457573</v>
      </c>
      <c r="F70" s="100">
        <v>5794.1682055251313</v>
      </c>
      <c r="G70" s="100">
        <v>5820.4599431861534</v>
      </c>
      <c r="H70" s="100">
        <v>5856.7122788749721</v>
      </c>
      <c r="I70" s="100">
        <v>6175.705664329008</v>
      </c>
      <c r="J70" s="100">
        <v>5653.4836014198727</v>
      </c>
      <c r="K70" s="100">
        <v>6220.6888412495164</v>
      </c>
      <c r="L70" s="100">
        <v>6759.7896391650656</v>
      </c>
    </row>
    <row r="71" spans="1:12">
      <c r="A71" s="61"/>
      <c r="B71" s="63" t="s">
        <v>101</v>
      </c>
      <c r="C71" s="15" t="s">
        <v>391</v>
      </c>
      <c r="D71" s="100">
        <v>695.04616458999999</v>
      </c>
      <c r="E71" s="100">
        <v>812.41800627000009</v>
      </c>
      <c r="F71" s="100">
        <v>784.76045153999962</v>
      </c>
      <c r="G71" s="100">
        <v>802.71663003000003</v>
      </c>
      <c r="H71" s="100">
        <v>882.33509385999992</v>
      </c>
      <c r="I71" s="100">
        <v>1018.7740522799996</v>
      </c>
      <c r="J71" s="100">
        <v>814.31917959000032</v>
      </c>
      <c r="K71" s="100">
        <v>1224.0388821000001</v>
      </c>
      <c r="L71" s="100">
        <v>1370.5841031499999</v>
      </c>
    </row>
    <row r="72" spans="1:12">
      <c r="A72" s="61"/>
      <c r="B72" s="63" t="s">
        <v>102</v>
      </c>
      <c r="C72" s="15" t="s">
        <v>392</v>
      </c>
      <c r="D72" s="100">
        <v>1305.0798924899998</v>
      </c>
      <c r="E72" s="100">
        <v>1167.5736088199999</v>
      </c>
      <c r="F72" s="100">
        <v>993.4443364600005</v>
      </c>
      <c r="G72" s="100">
        <v>1119.2698129600001</v>
      </c>
      <c r="H72" s="100">
        <v>1311.7804263200003</v>
      </c>
      <c r="I72" s="100">
        <v>1618.8261520700005</v>
      </c>
      <c r="J72" s="100">
        <v>1454.8775597699998</v>
      </c>
      <c r="K72" s="100">
        <v>1870.3634495099996</v>
      </c>
      <c r="L72" s="100">
        <v>1835.5656916600001</v>
      </c>
    </row>
    <row r="73" spans="1:12">
      <c r="A73" s="61"/>
      <c r="B73" s="63" t="s">
        <v>103</v>
      </c>
      <c r="C73" s="15" t="s">
        <v>393</v>
      </c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</row>
    <row r="74" spans="1:12">
      <c r="A74" s="61"/>
      <c r="B74" s="62" t="s">
        <v>104</v>
      </c>
      <c r="C74" s="14" t="s">
        <v>394</v>
      </c>
      <c r="D74" s="99">
        <v>642.07212673999993</v>
      </c>
      <c r="E74" s="99">
        <v>723.08660443000019</v>
      </c>
      <c r="F74" s="99">
        <v>2168.1586488999997</v>
      </c>
      <c r="G74" s="99">
        <v>859.93440942999996</v>
      </c>
      <c r="H74" s="99">
        <v>818.16632259000005</v>
      </c>
      <c r="I74" s="99">
        <v>957.1146940499998</v>
      </c>
      <c r="J74" s="99">
        <v>901.66510488000029</v>
      </c>
      <c r="K74" s="99">
        <v>1197.3108593100001</v>
      </c>
      <c r="L74" s="99">
        <v>1230.9813969000002</v>
      </c>
    </row>
    <row r="75" spans="1:12">
      <c r="A75" s="61"/>
      <c r="B75" s="62" t="s">
        <v>105</v>
      </c>
      <c r="C75" s="14" t="s">
        <v>337</v>
      </c>
      <c r="D75" s="102">
        <v>1038.8427589199998</v>
      </c>
      <c r="E75" s="102">
        <v>933.71643929000015</v>
      </c>
      <c r="F75" s="102">
        <v>804.35013101000004</v>
      </c>
      <c r="G75" s="102">
        <v>926.49776060999989</v>
      </c>
      <c r="H75" s="102">
        <v>1099.2296498699998</v>
      </c>
      <c r="I75" s="102">
        <v>1136.7625603700001</v>
      </c>
      <c r="J75" s="102">
        <v>1263.0405620499998</v>
      </c>
      <c r="K75" s="102">
        <v>1223.69297443</v>
      </c>
      <c r="L75" s="102">
        <v>1457.7450209099995</v>
      </c>
    </row>
    <row r="76" spans="1:12">
      <c r="A76" s="61"/>
      <c r="B76" s="63" t="s">
        <v>106</v>
      </c>
      <c r="C76" s="15" t="s">
        <v>324</v>
      </c>
      <c r="D76" s="103">
        <v>699.25584105999985</v>
      </c>
      <c r="E76" s="103">
        <v>546.75220593999995</v>
      </c>
      <c r="F76" s="103">
        <v>382.78470196000006</v>
      </c>
      <c r="G76" s="103">
        <v>461.82732577000007</v>
      </c>
      <c r="H76" s="103">
        <v>615.07468227999993</v>
      </c>
      <c r="I76" s="103">
        <v>599.97665834999998</v>
      </c>
      <c r="J76" s="103">
        <v>675.14774026999999</v>
      </c>
      <c r="K76" s="103">
        <v>551.07844806000003</v>
      </c>
      <c r="L76" s="103">
        <v>712.46279023</v>
      </c>
    </row>
    <row r="77" spans="1:12">
      <c r="A77" s="61"/>
      <c r="B77" s="63" t="s">
        <v>107</v>
      </c>
      <c r="C77" s="15" t="s">
        <v>325</v>
      </c>
      <c r="D77" s="100">
        <v>339.58691786000003</v>
      </c>
      <c r="E77" s="100">
        <v>386.96423335000014</v>
      </c>
      <c r="F77" s="100">
        <v>421.56542904999992</v>
      </c>
      <c r="G77" s="100">
        <v>464.67043483999987</v>
      </c>
      <c r="H77" s="100">
        <v>484.15496758999984</v>
      </c>
      <c r="I77" s="100">
        <v>536.78590202000009</v>
      </c>
      <c r="J77" s="100">
        <v>587.89282177999996</v>
      </c>
      <c r="K77" s="100">
        <v>672.61452637000014</v>
      </c>
      <c r="L77" s="100">
        <v>745.28223067999943</v>
      </c>
    </row>
    <row r="78" spans="1:12" ht="33.75" customHeight="1">
      <c r="A78" s="61"/>
      <c r="B78" s="62" t="s">
        <v>108</v>
      </c>
      <c r="C78" s="37" t="s">
        <v>395</v>
      </c>
      <c r="D78" s="102">
        <v>71.791582238801027</v>
      </c>
      <c r="E78" s="102">
        <v>113.85728064074213</v>
      </c>
      <c r="F78" s="102">
        <v>58.585220621478669</v>
      </c>
      <c r="G78" s="102">
        <v>66.724300299479836</v>
      </c>
      <c r="H78" s="102">
        <v>73.624023040660575</v>
      </c>
      <c r="I78" s="102">
        <v>66.667703724232425</v>
      </c>
      <c r="J78" s="102">
        <v>145.50652925008345</v>
      </c>
      <c r="K78" s="102">
        <v>266.16082731136282</v>
      </c>
      <c r="L78" s="102">
        <v>235.79064770119842</v>
      </c>
    </row>
    <row r="79" spans="1:12">
      <c r="A79" s="61"/>
      <c r="B79" s="63" t="s">
        <v>109</v>
      </c>
      <c r="C79" s="15" t="s">
        <v>339</v>
      </c>
      <c r="D79" s="103">
        <v>71.777038508801027</v>
      </c>
      <c r="E79" s="103">
        <v>113.45091776074214</v>
      </c>
      <c r="F79" s="103">
        <v>58.527325781478673</v>
      </c>
      <c r="G79" s="103">
        <v>66.671872599479826</v>
      </c>
      <c r="H79" s="103">
        <v>72.600608340660571</v>
      </c>
      <c r="I79" s="103">
        <v>66.667703724232425</v>
      </c>
      <c r="J79" s="103">
        <v>145.50652925008345</v>
      </c>
      <c r="K79" s="103">
        <v>266.16082731136282</v>
      </c>
      <c r="L79" s="103">
        <v>235.79064770119842</v>
      </c>
    </row>
    <row r="80" spans="1:12">
      <c r="A80" s="61"/>
      <c r="B80" s="63" t="s">
        <v>110</v>
      </c>
      <c r="C80" s="36" t="s">
        <v>340</v>
      </c>
      <c r="D80" s="100">
        <v>52.700046768801037</v>
      </c>
      <c r="E80" s="100">
        <v>54.594658320742134</v>
      </c>
      <c r="F80" s="100">
        <v>41.947246571478672</v>
      </c>
      <c r="G80" s="100">
        <v>46.771364509479824</v>
      </c>
      <c r="H80" s="100">
        <v>50.882860520660572</v>
      </c>
      <c r="I80" s="100">
        <v>62.784902834232419</v>
      </c>
      <c r="J80" s="100">
        <v>106.42859378008343</v>
      </c>
      <c r="K80" s="100">
        <v>158.41014762136282</v>
      </c>
      <c r="L80" s="100">
        <v>201.39102641119842</v>
      </c>
    </row>
    <row r="81" spans="1:12">
      <c r="A81" s="61"/>
      <c r="B81" s="63" t="s">
        <v>111</v>
      </c>
      <c r="C81" s="36" t="s">
        <v>341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</row>
    <row r="82" spans="1:12">
      <c r="A82" s="61"/>
      <c r="B82" s="63" t="s">
        <v>112</v>
      </c>
      <c r="C82" s="36" t="s">
        <v>342</v>
      </c>
      <c r="D82" s="100">
        <v>19.076991739999993</v>
      </c>
      <c r="E82" s="100">
        <v>58.856259439999995</v>
      </c>
      <c r="F82" s="100">
        <v>16.580079210000001</v>
      </c>
      <c r="G82" s="100">
        <v>19.900508089999999</v>
      </c>
      <c r="H82" s="100">
        <v>21.71774782</v>
      </c>
      <c r="I82" s="100">
        <v>3.8828008900000004</v>
      </c>
      <c r="J82" s="100">
        <v>39.07793547</v>
      </c>
      <c r="K82" s="100">
        <v>107.75067969</v>
      </c>
      <c r="L82" s="100">
        <v>34.399621290000006</v>
      </c>
    </row>
    <row r="83" spans="1:12">
      <c r="A83" s="61"/>
      <c r="B83" s="63" t="s">
        <v>113</v>
      </c>
      <c r="C83" s="15" t="s">
        <v>343</v>
      </c>
      <c r="D83" s="100">
        <v>1.454373E-2</v>
      </c>
      <c r="E83" s="100">
        <v>0.40636287999999993</v>
      </c>
      <c r="F83" s="100">
        <v>5.7894839999999996E-2</v>
      </c>
      <c r="G83" s="100">
        <v>5.2427700000000008E-2</v>
      </c>
      <c r="H83" s="100">
        <v>1.0234147</v>
      </c>
      <c r="I83" s="100">
        <v>0</v>
      </c>
      <c r="J83" s="100">
        <v>0</v>
      </c>
      <c r="K83" s="100">
        <v>0</v>
      </c>
      <c r="L83" s="100">
        <v>0</v>
      </c>
    </row>
    <row r="84" spans="1:12">
      <c r="A84" s="61"/>
      <c r="B84" s="32" t="s">
        <v>177</v>
      </c>
      <c r="D84" s="38"/>
      <c r="E84" s="38"/>
      <c r="F84" s="38"/>
      <c r="G84" s="38"/>
      <c r="H84" s="38"/>
      <c r="I84" s="38"/>
      <c r="J84" s="38"/>
      <c r="K84" s="38"/>
      <c r="L84" s="38"/>
    </row>
    <row r="85" spans="1:12">
      <c r="B85" s="32"/>
      <c r="D85" s="38"/>
      <c r="E85" s="38"/>
      <c r="F85" s="38"/>
      <c r="G85" s="38"/>
      <c r="H85" s="38"/>
      <c r="I85" s="38"/>
      <c r="J85" s="38"/>
      <c r="K85" s="38"/>
      <c r="L85" s="38"/>
    </row>
  </sheetData>
  <mergeCells count="4">
    <mergeCell ref="B4:C4"/>
    <mergeCell ref="D2:L2"/>
    <mergeCell ref="D3:L3"/>
    <mergeCell ref="D4:L4"/>
  </mergeCells>
  <phoneticPr fontId="39" type="noConversion"/>
  <conditionalFormatting sqref="A1:A1048576">
    <cfRule type="duplicateValues" dxfId="2" priority="746"/>
  </conditionalFormatting>
  <hyperlinks>
    <hyperlink ref="B1" location="Indice!A1" display="Regresar" xr:uid="{7F381BCB-1FDD-4B85-98E7-2E831548BA3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51"/>
  <sheetViews>
    <sheetView showGridLines="0" zoomScaleNormal="100" workbookViewId="0">
      <pane xSplit="3" ySplit="7" topLeftCell="F39" activePane="bottomRight" state="frozen"/>
      <selection activeCell="L1" sqref="L1:L1048576"/>
      <selection pane="topRight" activeCell="L1" sqref="L1:L1048576"/>
      <selection pane="bottomLeft" activeCell="L1" sqref="L1:L1048576"/>
      <selection pane="bottomRight" activeCell="G44" sqref="G44"/>
    </sheetView>
  </sheetViews>
  <sheetFormatPr baseColWidth="10" defaultRowHeight="14.5"/>
  <cols>
    <col min="1" max="1" width="6" customWidth="1"/>
    <col min="3" max="3" width="64.26953125" customWidth="1"/>
    <col min="4" max="4" width="11.453125" style="13" customWidth="1"/>
  </cols>
  <sheetData>
    <row r="1" spans="2:12" ht="15" thickBot="1">
      <c r="B1" s="10" t="s">
        <v>9</v>
      </c>
      <c r="D1" s="22"/>
      <c r="E1" s="22"/>
      <c r="F1" s="22"/>
      <c r="G1" s="22"/>
      <c r="H1" s="22"/>
      <c r="I1" s="22"/>
      <c r="J1" s="22"/>
      <c r="K1" s="22"/>
    </row>
    <row r="2" spans="2:12" ht="15" customHeight="1">
      <c r="B2" s="24"/>
      <c r="C2" s="25"/>
      <c r="D2" s="70" t="str">
        <f>Indice!H24</f>
        <v>Sector Público</v>
      </c>
      <c r="E2" s="71"/>
      <c r="F2" s="71"/>
      <c r="G2" s="71"/>
      <c r="H2" s="71"/>
      <c r="I2" s="71"/>
      <c r="J2" s="71"/>
      <c r="K2" s="71"/>
      <c r="L2" s="71"/>
    </row>
    <row r="3" spans="2:12" ht="15" customHeight="1">
      <c r="B3" s="26" t="s">
        <v>114</v>
      </c>
      <c r="C3" s="27"/>
      <c r="D3" s="70" t="s">
        <v>399</v>
      </c>
      <c r="E3" s="71"/>
      <c r="F3" s="71"/>
      <c r="G3" s="71"/>
      <c r="H3" s="71"/>
      <c r="I3" s="71"/>
      <c r="J3" s="71"/>
      <c r="K3" s="71"/>
      <c r="L3" s="71"/>
    </row>
    <row r="4" spans="2:12" ht="18" customHeight="1" thickBot="1">
      <c r="B4" s="74" t="s">
        <v>397</v>
      </c>
      <c r="C4" s="76"/>
      <c r="D4" s="72" t="str">
        <f>_xlfn.CONCAT("Cifras ",Indice!H25)</f>
        <v>Cifras Anuales</v>
      </c>
      <c r="E4" s="73"/>
      <c r="F4" s="73"/>
      <c r="G4" s="73"/>
      <c r="H4" s="73"/>
      <c r="I4" s="73"/>
      <c r="J4" s="73"/>
      <c r="K4" s="73"/>
      <c r="L4" s="73"/>
    </row>
    <row r="5" spans="2:12" ht="15" customHeight="1" thickBot="1">
      <c r="D5" s="20"/>
      <c r="E5" s="20"/>
      <c r="F5" s="20"/>
      <c r="G5" s="20"/>
      <c r="H5" s="20"/>
      <c r="I5" s="20"/>
      <c r="J5" s="20"/>
      <c r="K5" s="20"/>
    </row>
    <row r="6" spans="2:12">
      <c r="D6" s="96">
        <v>2014</v>
      </c>
      <c r="E6" s="96">
        <v>2015</v>
      </c>
      <c r="F6" s="96">
        <v>2016</v>
      </c>
      <c r="G6" s="96">
        <v>2017</v>
      </c>
      <c r="H6" s="96">
        <v>2018</v>
      </c>
      <c r="I6" s="96">
        <v>2019</v>
      </c>
      <c r="J6" s="96">
        <v>2020</v>
      </c>
      <c r="K6" s="96">
        <v>2021</v>
      </c>
      <c r="L6" s="96">
        <v>2022</v>
      </c>
    </row>
    <row r="7" spans="2:12">
      <c r="B7" s="94" t="s">
        <v>17</v>
      </c>
      <c r="C7" s="95" t="s">
        <v>314</v>
      </c>
      <c r="D7" s="105">
        <v>71568.139830474203</v>
      </c>
      <c r="E7" s="105">
        <v>73641.972294855761</v>
      </c>
      <c r="F7" s="105">
        <v>75428.559963473468</v>
      </c>
      <c r="G7" s="105">
        <v>79059.835842789849</v>
      </c>
      <c r="H7" s="105">
        <v>84311.632546593391</v>
      </c>
      <c r="I7" s="105">
        <v>92385.703225875899</v>
      </c>
      <c r="J7" s="105">
        <v>104247.57814859111</v>
      </c>
      <c r="K7" s="105">
        <v>104628.30951175158</v>
      </c>
      <c r="L7" s="105">
        <v>119685.42396874573</v>
      </c>
    </row>
    <row r="8" spans="2:12">
      <c r="B8" s="62" t="s">
        <v>18</v>
      </c>
      <c r="C8" s="18" t="s">
        <v>279</v>
      </c>
      <c r="D8" s="106">
        <v>33146.247240618686</v>
      </c>
      <c r="E8" s="106">
        <v>36147.756170704677</v>
      </c>
      <c r="F8" s="106">
        <v>37713.778688611004</v>
      </c>
      <c r="G8" s="106">
        <v>40138.402029051264</v>
      </c>
      <c r="H8" s="106">
        <v>42448.510647018884</v>
      </c>
      <c r="I8" s="106">
        <v>46590.926225213261</v>
      </c>
      <c r="J8" s="106">
        <v>48605.921030859681</v>
      </c>
      <c r="K8" s="106">
        <v>51370.848021266531</v>
      </c>
      <c r="L8" s="106">
        <v>53728.388086814804</v>
      </c>
    </row>
    <row r="9" spans="2:12">
      <c r="B9" s="63" t="s">
        <v>115</v>
      </c>
      <c r="C9" s="11" t="s">
        <v>315</v>
      </c>
      <c r="D9" s="107">
        <v>29402.067997930182</v>
      </c>
      <c r="E9" s="107">
        <v>31951.633545062337</v>
      </c>
      <c r="F9" s="107">
        <v>33102.788054669669</v>
      </c>
      <c r="G9" s="107">
        <v>35011.653907084037</v>
      </c>
      <c r="H9" s="107">
        <v>37256.054696205014</v>
      </c>
      <c r="I9" s="107">
        <v>41181.020806566397</v>
      </c>
      <c r="J9" s="107">
        <v>42719.652994103526</v>
      </c>
      <c r="K9" s="107">
        <v>45442.228531268207</v>
      </c>
      <c r="L9" s="107">
        <v>47453.533857011731</v>
      </c>
    </row>
    <row r="10" spans="2:12">
      <c r="B10" s="63" t="s">
        <v>116</v>
      </c>
      <c r="C10" s="11" t="s">
        <v>316</v>
      </c>
      <c r="D10" s="107">
        <v>3744.1792426885017</v>
      </c>
      <c r="E10" s="107">
        <v>4196.122625642347</v>
      </c>
      <c r="F10" s="107">
        <v>4610.9906339413365</v>
      </c>
      <c r="G10" s="107">
        <v>5126.7481219672272</v>
      </c>
      <c r="H10" s="107">
        <v>5192.4559508138709</v>
      </c>
      <c r="I10" s="107">
        <v>5409.9054186468593</v>
      </c>
      <c r="J10" s="107">
        <v>5886.2680367561434</v>
      </c>
      <c r="K10" s="107">
        <v>5928.6194899983275</v>
      </c>
      <c r="L10" s="107">
        <v>6274.8542298030679</v>
      </c>
    </row>
    <row r="11" spans="2:12">
      <c r="B11" s="63" t="s">
        <v>117</v>
      </c>
      <c r="C11" s="15" t="s">
        <v>317</v>
      </c>
      <c r="D11" s="108">
        <v>1484.7071197285027</v>
      </c>
      <c r="E11" s="108">
        <v>1778.3374637023469</v>
      </c>
      <c r="F11" s="108">
        <v>1817.3358912313374</v>
      </c>
      <c r="G11" s="108">
        <v>1976.4839959372257</v>
      </c>
      <c r="H11" s="108">
        <v>2101.4447589538695</v>
      </c>
      <c r="I11" s="108">
        <v>2259.7115908268597</v>
      </c>
      <c r="J11" s="108">
        <v>2665.7712892861437</v>
      </c>
      <c r="K11" s="108">
        <v>2682.565641048328</v>
      </c>
      <c r="L11" s="108">
        <v>2933.4421608130688</v>
      </c>
    </row>
    <row r="12" spans="2:12">
      <c r="B12" s="63" t="s">
        <v>118</v>
      </c>
      <c r="C12" s="15" t="s">
        <v>318</v>
      </c>
      <c r="D12" s="108">
        <v>2259.4721229599991</v>
      </c>
      <c r="E12" s="108">
        <v>2417.7851619399999</v>
      </c>
      <c r="F12" s="108">
        <v>2793.6547427099995</v>
      </c>
      <c r="G12" s="108">
        <v>3150.2641260300006</v>
      </c>
      <c r="H12" s="108">
        <v>3091.011191860001</v>
      </c>
      <c r="I12" s="108">
        <v>3150.1938278199991</v>
      </c>
      <c r="J12" s="108">
        <v>3220.4967474699988</v>
      </c>
      <c r="K12" s="108">
        <v>3246.05384895</v>
      </c>
      <c r="L12" s="108">
        <v>3341.4120689900005</v>
      </c>
    </row>
    <row r="13" spans="2:12">
      <c r="B13" s="62" t="s">
        <v>19</v>
      </c>
      <c r="C13" s="18" t="s">
        <v>261</v>
      </c>
      <c r="D13" s="106">
        <v>18635.606281785665</v>
      </c>
      <c r="E13" s="106">
        <v>16520.933359910712</v>
      </c>
      <c r="F13" s="106">
        <v>15495.32875040488</v>
      </c>
      <c r="G13" s="106">
        <v>15476.291261802311</v>
      </c>
      <c r="H13" s="106">
        <v>16715.00703076072</v>
      </c>
      <c r="I13" s="106">
        <v>17706.0633641243</v>
      </c>
      <c r="J13" s="106">
        <v>17214.998699387725</v>
      </c>
      <c r="K13" s="106">
        <v>21676.679771127754</v>
      </c>
      <c r="L13" s="106">
        <v>27121.369243104211</v>
      </c>
    </row>
    <row r="14" spans="2:12">
      <c r="B14" s="62" t="s">
        <v>20</v>
      </c>
      <c r="C14" s="18" t="s">
        <v>313</v>
      </c>
      <c r="D14" s="106">
        <v>58.12787883</v>
      </c>
      <c r="E14" s="106">
        <v>54.49070622</v>
      </c>
      <c r="F14" s="106">
        <v>55.64119436</v>
      </c>
      <c r="G14" s="106">
        <v>52.613829164057286</v>
      </c>
      <c r="H14" s="106">
        <v>47.276646509999999</v>
      </c>
      <c r="I14" s="106">
        <v>49.501118059999996</v>
      </c>
      <c r="J14" s="106">
        <v>49.732543980000003</v>
      </c>
      <c r="K14" s="106">
        <v>51.985832790000003</v>
      </c>
      <c r="L14" s="106">
        <v>61.478003980000018</v>
      </c>
    </row>
    <row r="15" spans="2:12">
      <c r="B15" s="62" t="s">
        <v>21</v>
      </c>
      <c r="C15" s="18" t="s">
        <v>280</v>
      </c>
      <c r="D15" s="106">
        <v>6932.1859573553102</v>
      </c>
      <c r="E15" s="106">
        <v>8132.6343249600013</v>
      </c>
      <c r="F15" s="106">
        <v>7976.357569830001</v>
      </c>
      <c r="G15" s="106">
        <v>8364.5613741399993</v>
      </c>
      <c r="H15" s="106">
        <v>8927.639516610001</v>
      </c>
      <c r="I15" s="106">
        <v>10316.736200550002</v>
      </c>
      <c r="J15" s="106">
        <v>11185.320081300002</v>
      </c>
      <c r="K15" s="106">
        <v>12549.255191120001</v>
      </c>
      <c r="L15" s="106">
        <v>13199.01719241</v>
      </c>
    </row>
    <row r="16" spans="2:12">
      <c r="B16" s="62" t="s">
        <v>22</v>
      </c>
      <c r="C16" s="18" t="s">
        <v>281</v>
      </c>
      <c r="D16" s="108">
        <v>1323.3298646500002</v>
      </c>
      <c r="E16" s="108">
        <v>1094.9021427299999</v>
      </c>
      <c r="F16" s="108">
        <v>902.03249288000006</v>
      </c>
      <c r="G16" s="108">
        <v>786.55808756999988</v>
      </c>
      <c r="H16" s="108">
        <v>762.89646019999998</v>
      </c>
      <c r="I16" s="108">
        <v>826.2548027900001</v>
      </c>
      <c r="J16" s="108">
        <v>3162.1317712600003</v>
      </c>
      <c r="K16" s="108">
        <v>856.09668808999993</v>
      </c>
      <c r="L16" s="108">
        <v>3769.6215529199999</v>
      </c>
    </row>
    <row r="17" spans="2:12">
      <c r="B17" s="63" t="s">
        <v>119</v>
      </c>
      <c r="C17" s="11" t="s">
        <v>320</v>
      </c>
      <c r="D17" s="108">
        <v>0</v>
      </c>
      <c r="E17" s="108">
        <v>0</v>
      </c>
      <c r="F17" s="108">
        <v>0.34436693999995782</v>
      </c>
      <c r="G17" s="108">
        <v>5.6499999998038675E-4</v>
      </c>
      <c r="H17" s="108">
        <v>9.5699999999993235E-2</v>
      </c>
      <c r="I17" s="108">
        <v>0</v>
      </c>
      <c r="J17" s="108">
        <v>0</v>
      </c>
      <c r="K17" s="108">
        <v>3.0000000000001137E-3</v>
      </c>
      <c r="L17" s="108">
        <v>0</v>
      </c>
    </row>
    <row r="18" spans="2:12">
      <c r="B18" s="63" t="s">
        <v>120</v>
      </c>
      <c r="C18" s="11" t="s">
        <v>321</v>
      </c>
      <c r="D18" s="108">
        <v>1323.3298646500002</v>
      </c>
      <c r="E18" s="108">
        <v>1094.9021427299999</v>
      </c>
      <c r="F18" s="108">
        <v>901.68812594000008</v>
      </c>
      <c r="G18" s="108">
        <v>786.55752256999995</v>
      </c>
      <c r="H18" s="108">
        <v>762.80076020000013</v>
      </c>
      <c r="I18" s="108">
        <v>826.2548027900001</v>
      </c>
      <c r="J18" s="108">
        <v>3162.1317712599998</v>
      </c>
      <c r="K18" s="108">
        <v>856.09368808999989</v>
      </c>
      <c r="L18" s="108">
        <v>3769.6215529199999</v>
      </c>
    </row>
    <row r="19" spans="2:12">
      <c r="B19" s="63" t="s">
        <v>121</v>
      </c>
      <c r="C19" s="11" t="s">
        <v>322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</row>
    <row r="20" spans="2:12">
      <c r="B20" s="62" t="s">
        <v>23</v>
      </c>
      <c r="C20" s="18" t="s">
        <v>278</v>
      </c>
      <c r="D20" s="106">
        <v>118.40171802009711</v>
      </c>
      <c r="E20" s="106">
        <v>163.76355700267018</v>
      </c>
      <c r="F20" s="106">
        <v>207.05971277460534</v>
      </c>
      <c r="G20" s="106">
        <v>593.58880244166153</v>
      </c>
      <c r="H20" s="106">
        <v>330.4836564823014</v>
      </c>
      <c r="I20" s="106">
        <v>475.47603059760718</v>
      </c>
      <c r="J20" s="106">
        <v>233.22912986533956</v>
      </c>
      <c r="K20" s="106">
        <v>249.83818567908204</v>
      </c>
      <c r="L20" s="106">
        <v>521.56788371054427</v>
      </c>
    </row>
    <row r="21" spans="2:12">
      <c r="B21" s="63" t="s">
        <v>122</v>
      </c>
      <c r="C21" s="11" t="s">
        <v>323</v>
      </c>
      <c r="D21" s="107">
        <v>1.12914648</v>
      </c>
      <c r="E21" s="107">
        <v>1.11797506</v>
      </c>
      <c r="F21" s="107">
        <v>0</v>
      </c>
      <c r="G21" s="107">
        <v>88.047600000000003</v>
      </c>
      <c r="H21" s="107">
        <v>26.369425339999999</v>
      </c>
      <c r="I21" s="107">
        <v>183.22190145000002</v>
      </c>
      <c r="J21" s="107">
        <v>11.66685</v>
      </c>
      <c r="K21" s="107">
        <v>11.61174241</v>
      </c>
      <c r="L21" s="107">
        <v>224.40707778000001</v>
      </c>
    </row>
    <row r="22" spans="2:12">
      <c r="B22" s="63" t="s">
        <v>123</v>
      </c>
      <c r="C22" s="15" t="s">
        <v>324</v>
      </c>
      <c r="D22" s="108">
        <v>1.12914648</v>
      </c>
      <c r="E22" s="108">
        <v>1.11797506</v>
      </c>
      <c r="F22" s="108">
        <v>0</v>
      </c>
      <c r="G22" s="108">
        <v>88.047600000000003</v>
      </c>
      <c r="H22" s="108">
        <v>26.369425339999999</v>
      </c>
      <c r="I22" s="108">
        <v>11.524815</v>
      </c>
      <c r="J22" s="108">
        <v>11.66685</v>
      </c>
      <c r="K22" s="108">
        <v>11.61174241</v>
      </c>
      <c r="L22" s="108">
        <v>10.547562619999999</v>
      </c>
    </row>
    <row r="23" spans="2:12">
      <c r="B23" s="63" t="s">
        <v>124</v>
      </c>
      <c r="C23" s="15" t="s">
        <v>325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171.69708645</v>
      </c>
      <c r="J23" s="108">
        <v>0</v>
      </c>
      <c r="K23" s="108">
        <v>0</v>
      </c>
      <c r="L23" s="108">
        <v>213.85951516</v>
      </c>
    </row>
    <row r="24" spans="2:12">
      <c r="B24" s="63" t="s">
        <v>125</v>
      </c>
      <c r="C24" s="11" t="s">
        <v>326</v>
      </c>
      <c r="D24" s="107">
        <v>117.27257154009713</v>
      </c>
      <c r="E24" s="107">
        <v>162.64558194267042</v>
      </c>
      <c r="F24" s="107">
        <v>207.05971277460478</v>
      </c>
      <c r="G24" s="107">
        <v>505.54120244166199</v>
      </c>
      <c r="H24" s="107">
        <v>304.11423114230223</v>
      </c>
      <c r="I24" s="107">
        <v>292.2541291476071</v>
      </c>
      <c r="J24" s="107">
        <v>221.56227986533915</v>
      </c>
      <c r="K24" s="107">
        <v>238.2264432690813</v>
      </c>
      <c r="L24" s="107">
        <v>297.16080593054409</v>
      </c>
    </row>
    <row r="25" spans="2:12">
      <c r="B25" s="63" t="s">
        <v>126</v>
      </c>
      <c r="C25" s="15" t="s">
        <v>324</v>
      </c>
      <c r="D25" s="108">
        <v>72.332072440097122</v>
      </c>
      <c r="E25" s="108">
        <v>84.524166732670409</v>
      </c>
      <c r="F25" s="108">
        <v>100.57655384460475</v>
      </c>
      <c r="G25" s="108">
        <v>355.41107563166196</v>
      </c>
      <c r="H25" s="108">
        <v>142.58281313230222</v>
      </c>
      <c r="I25" s="108">
        <v>111.99797448760715</v>
      </c>
      <c r="J25" s="108">
        <v>73.921780985339183</v>
      </c>
      <c r="K25" s="108">
        <v>90.602543199081339</v>
      </c>
      <c r="L25" s="108">
        <v>100.2256710905441</v>
      </c>
    </row>
    <row r="26" spans="2:12">
      <c r="B26" s="63" t="s">
        <v>127</v>
      </c>
      <c r="C26" s="15" t="s">
        <v>325</v>
      </c>
      <c r="D26" s="108">
        <v>44.940499100000004</v>
      </c>
      <c r="E26" s="108">
        <v>78.121415209999995</v>
      </c>
      <c r="F26" s="108">
        <v>106.48315892999999</v>
      </c>
      <c r="G26" s="108">
        <v>150.13012681000001</v>
      </c>
      <c r="H26" s="108">
        <v>161.53141801000001</v>
      </c>
      <c r="I26" s="108">
        <v>180.25615465999999</v>
      </c>
      <c r="J26" s="108">
        <v>147.64049887999997</v>
      </c>
      <c r="K26" s="108">
        <v>147.62390006999999</v>
      </c>
      <c r="L26" s="108">
        <v>196.93513483999999</v>
      </c>
    </row>
    <row r="27" spans="2:12">
      <c r="B27" s="63" t="s">
        <v>128</v>
      </c>
      <c r="C27" s="11" t="s">
        <v>319</v>
      </c>
      <c r="D27" s="107">
        <v>-1.1368683772161604E-14</v>
      </c>
      <c r="E27" s="107">
        <v>-2.1032064978498967E-13</v>
      </c>
      <c r="F27" s="107">
        <v>5.6843418860808015E-13</v>
      </c>
      <c r="G27" s="107">
        <v>-5.0249582272954284E-13</v>
      </c>
      <c r="H27" s="107">
        <v>-8.5037754615768795E-13</v>
      </c>
      <c r="I27" s="107">
        <v>-3.637978807091713E-14</v>
      </c>
      <c r="J27" s="107">
        <v>4.1609382606111469E-13</v>
      </c>
      <c r="K27" s="107">
        <v>7.4123818194493647E-13</v>
      </c>
      <c r="L27" s="107">
        <v>1.7507773009128869E-13</v>
      </c>
    </row>
    <row r="28" spans="2:12">
      <c r="B28" s="63" t="s">
        <v>129</v>
      </c>
      <c r="C28" s="15" t="s">
        <v>324</v>
      </c>
      <c r="D28" s="108">
        <v>-1.1368683772161604E-14</v>
      </c>
      <c r="E28" s="108">
        <v>8.0717654782347377E-14</v>
      </c>
      <c r="F28" s="108">
        <v>4.9567461246624593E-13</v>
      </c>
      <c r="G28" s="108">
        <v>-2.1145751816220583E-13</v>
      </c>
      <c r="H28" s="108">
        <v>-7.7761797001585363E-13</v>
      </c>
      <c r="I28" s="108">
        <v>3.637978807091713E-14</v>
      </c>
      <c r="J28" s="108">
        <v>1.2505552149377764E-13</v>
      </c>
      <c r="K28" s="108">
        <v>2.319211489520967E-13</v>
      </c>
      <c r="L28" s="108">
        <v>4.6611603465862568E-13</v>
      </c>
    </row>
    <row r="29" spans="2:12">
      <c r="B29" s="63" t="s">
        <v>130</v>
      </c>
      <c r="C29" s="15" t="s">
        <v>325</v>
      </c>
      <c r="D29" s="108">
        <v>0</v>
      </c>
      <c r="E29" s="108">
        <v>-2.9103830456733704E-13</v>
      </c>
      <c r="F29" s="108">
        <v>7.2759576141834261E-14</v>
      </c>
      <c r="G29" s="108">
        <v>-2.9103830456733704E-13</v>
      </c>
      <c r="H29" s="108">
        <v>-7.2759576141834261E-14</v>
      </c>
      <c r="I29" s="108">
        <v>-7.2759576141834261E-14</v>
      </c>
      <c r="J29" s="108">
        <v>2.9103830456733704E-13</v>
      </c>
      <c r="K29" s="108">
        <v>5.0931703299283986E-13</v>
      </c>
      <c r="L29" s="108">
        <v>-2.9103830456733704E-13</v>
      </c>
    </row>
    <row r="30" spans="2:12">
      <c r="B30" s="62" t="s">
        <v>24</v>
      </c>
      <c r="C30" s="18" t="s">
        <v>282</v>
      </c>
      <c r="D30" s="106">
        <v>8227.4543364599995</v>
      </c>
      <c r="E30" s="106">
        <v>8274.8475681</v>
      </c>
      <c r="F30" s="106">
        <v>9389.0582997900001</v>
      </c>
      <c r="G30" s="106">
        <v>9597.6300884499997</v>
      </c>
      <c r="H30" s="106">
        <v>9992.2396007599982</v>
      </c>
      <c r="I30" s="106">
        <v>10693.797560230001</v>
      </c>
      <c r="J30" s="106">
        <v>17452.748478500002</v>
      </c>
      <c r="K30" s="106">
        <v>12059.523929089999</v>
      </c>
      <c r="L30" s="106">
        <v>13300.57550128</v>
      </c>
    </row>
    <row r="31" spans="2:12">
      <c r="B31" s="63" t="s">
        <v>131</v>
      </c>
      <c r="C31" s="11" t="s">
        <v>327</v>
      </c>
      <c r="D31" s="108">
        <v>2682.2332236499997</v>
      </c>
      <c r="E31" s="108">
        <v>3058.6275410900002</v>
      </c>
      <c r="F31" s="108">
        <v>3095.0586408900003</v>
      </c>
      <c r="G31" s="108">
        <v>3362.6158479600003</v>
      </c>
      <c r="H31" s="108">
        <v>3608.3053269900001</v>
      </c>
      <c r="I31" s="108">
        <v>3929.4274199900001</v>
      </c>
      <c r="J31" s="108">
        <v>4083.6085130600004</v>
      </c>
      <c r="K31" s="108">
        <v>4577.6976518299998</v>
      </c>
      <c r="L31" s="108">
        <v>5250.1006777999992</v>
      </c>
    </row>
    <row r="32" spans="2:12">
      <c r="B32" s="63" t="s">
        <v>132</v>
      </c>
      <c r="C32" s="11" t="s">
        <v>328</v>
      </c>
      <c r="D32" s="108">
        <v>1294.2193686800001</v>
      </c>
      <c r="E32" s="108">
        <v>771.04603578000012</v>
      </c>
      <c r="F32" s="108">
        <v>1025.10194045</v>
      </c>
      <c r="G32" s="108">
        <v>742.91589550000003</v>
      </c>
      <c r="H32" s="108">
        <v>827.59906309999997</v>
      </c>
      <c r="I32" s="108">
        <v>782.49885500000005</v>
      </c>
      <c r="J32" s="108">
        <v>6999.8321429000007</v>
      </c>
      <c r="K32" s="108">
        <v>983.20477600000004</v>
      </c>
      <c r="L32" s="108">
        <v>1247.4877009999998</v>
      </c>
    </row>
    <row r="33" spans="2:12">
      <c r="B33" s="63" t="s">
        <v>133</v>
      </c>
      <c r="C33" s="11" t="s">
        <v>329</v>
      </c>
      <c r="D33" s="107">
        <v>4251.0017441299997</v>
      </c>
      <c r="E33" s="107">
        <v>4445.17399123</v>
      </c>
      <c r="F33" s="107">
        <v>5268.89771845</v>
      </c>
      <c r="G33" s="107">
        <v>5492.0983449899986</v>
      </c>
      <c r="H33" s="107">
        <v>5556.3352106700004</v>
      </c>
      <c r="I33" s="107">
        <v>5981.8712852400013</v>
      </c>
      <c r="J33" s="107">
        <v>6369.3078225400004</v>
      </c>
      <c r="K33" s="107">
        <v>6498.6215012599996</v>
      </c>
      <c r="L33" s="107">
        <v>6802.9871224800008</v>
      </c>
    </row>
    <row r="34" spans="2:12">
      <c r="B34" s="62" t="s">
        <v>25</v>
      </c>
      <c r="C34" s="18" t="s">
        <v>330</v>
      </c>
      <c r="D34" s="106">
        <v>3126.7865527544432</v>
      </c>
      <c r="E34" s="106">
        <v>3252.6444652277005</v>
      </c>
      <c r="F34" s="106">
        <v>3689.3032548229626</v>
      </c>
      <c r="G34" s="106">
        <v>4050.1903701705614</v>
      </c>
      <c r="H34" s="106">
        <v>5087.5789882514955</v>
      </c>
      <c r="I34" s="106">
        <v>5726.9479243107435</v>
      </c>
      <c r="J34" s="106">
        <v>6343.4964134383717</v>
      </c>
      <c r="K34" s="106">
        <v>5814.0818925882168</v>
      </c>
      <c r="L34" s="106">
        <v>7983.4065045261814</v>
      </c>
    </row>
    <row r="35" spans="2:12">
      <c r="B35" s="63" t="s">
        <v>134</v>
      </c>
      <c r="C35" s="11" t="s">
        <v>331</v>
      </c>
      <c r="D35" s="107">
        <v>95.742059109999943</v>
      </c>
      <c r="E35" s="107">
        <v>89.002051790000593</v>
      </c>
      <c r="F35" s="107">
        <v>163.78968085000011</v>
      </c>
      <c r="G35" s="107">
        <v>133.26327898999998</v>
      </c>
      <c r="H35" s="107">
        <v>134.62088564000067</v>
      </c>
      <c r="I35" s="107">
        <v>129.96616513999962</v>
      </c>
      <c r="J35" s="107">
        <v>100.21487696000001</v>
      </c>
      <c r="K35" s="107">
        <v>114.25097624000094</v>
      </c>
      <c r="L35" s="107">
        <v>113.75113609000044</v>
      </c>
    </row>
    <row r="36" spans="2:12">
      <c r="B36" s="63" t="s">
        <v>135</v>
      </c>
      <c r="C36" s="15" t="s">
        <v>332</v>
      </c>
      <c r="D36" s="108">
        <v>27.438969059999984</v>
      </c>
      <c r="E36" s="108">
        <v>25.699250390000511</v>
      </c>
      <c r="F36" s="108">
        <v>49.448825390000138</v>
      </c>
      <c r="G36" s="108">
        <v>55.847156089999991</v>
      </c>
      <c r="H36" s="108">
        <v>17.100565010000651</v>
      </c>
      <c r="I36" s="108">
        <v>45.295458869999706</v>
      </c>
      <c r="J36" s="108">
        <v>9.8493713400000047</v>
      </c>
      <c r="K36" s="108">
        <v>10.217999980000954</v>
      </c>
      <c r="L36" s="108">
        <v>14.491144940000414</v>
      </c>
    </row>
    <row r="37" spans="2:12">
      <c r="B37" s="63" t="s">
        <v>136</v>
      </c>
      <c r="C37" s="15" t="s">
        <v>333</v>
      </c>
      <c r="D37" s="108">
        <v>39.682814459999967</v>
      </c>
      <c r="E37" s="108">
        <v>40.765100720000078</v>
      </c>
      <c r="F37" s="108">
        <v>92.619122109999978</v>
      </c>
      <c r="G37" s="108">
        <v>57.893247389999999</v>
      </c>
      <c r="H37" s="108">
        <v>94.904426600000008</v>
      </c>
      <c r="I37" s="108">
        <v>55.143540949999917</v>
      </c>
      <c r="J37" s="108">
        <v>65.083151000000001</v>
      </c>
      <c r="K37" s="108">
        <v>86.118276249999994</v>
      </c>
      <c r="L37" s="108">
        <v>84.607790430000037</v>
      </c>
    </row>
    <row r="38" spans="2:12">
      <c r="B38" s="63" t="s">
        <v>137</v>
      </c>
      <c r="C38" s="15" t="s">
        <v>334</v>
      </c>
      <c r="D38" s="108">
        <v>28.620275589999999</v>
      </c>
      <c r="E38" s="108">
        <v>22.53770068</v>
      </c>
      <c r="F38" s="108">
        <v>21.721733350000001</v>
      </c>
      <c r="G38" s="108">
        <v>19.522875509999999</v>
      </c>
      <c r="H38" s="108">
        <v>22.61589403</v>
      </c>
      <c r="I38" s="108">
        <v>29.527165319999998</v>
      </c>
      <c r="J38" s="108">
        <v>25.28235462</v>
      </c>
      <c r="K38" s="108">
        <v>17.914700010000001</v>
      </c>
      <c r="L38" s="108">
        <v>14.65220072</v>
      </c>
    </row>
    <row r="39" spans="2:12">
      <c r="B39" s="63" t="s">
        <v>138</v>
      </c>
      <c r="C39" s="15" t="s">
        <v>335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</row>
    <row r="40" spans="2:12">
      <c r="B40" s="63" t="s">
        <v>139</v>
      </c>
      <c r="C40" s="15" t="s">
        <v>336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</row>
    <row r="41" spans="2:12">
      <c r="B41" s="63" t="s">
        <v>140</v>
      </c>
      <c r="C41" s="11" t="s">
        <v>337</v>
      </c>
      <c r="D41" s="107">
        <v>2846.9327406474004</v>
      </c>
      <c r="E41" s="107">
        <v>2931.0269415636344</v>
      </c>
      <c r="F41" s="107">
        <v>3331.8085706115153</v>
      </c>
      <c r="G41" s="107">
        <v>3686.6024420832946</v>
      </c>
      <c r="H41" s="107">
        <v>4707.9472362656361</v>
      </c>
      <c r="I41" s="107">
        <v>5362.3221901625884</v>
      </c>
      <c r="J41" s="107">
        <v>5974.6898783245615</v>
      </c>
      <c r="K41" s="107">
        <v>5348.9341381224331</v>
      </c>
      <c r="L41" s="107">
        <v>7494.9890335424006</v>
      </c>
    </row>
    <row r="42" spans="2:12">
      <c r="B42" s="63" t="s">
        <v>141</v>
      </c>
      <c r="C42" s="15" t="s">
        <v>324</v>
      </c>
      <c r="D42" s="108">
        <v>2076.3706150974003</v>
      </c>
      <c r="E42" s="108">
        <v>2029.3899954836343</v>
      </c>
      <c r="F42" s="108">
        <v>2500.4240207715156</v>
      </c>
      <c r="G42" s="108">
        <v>2736.6883479232952</v>
      </c>
      <c r="H42" s="108">
        <v>3478.2960961856361</v>
      </c>
      <c r="I42" s="108">
        <v>4167.125184422589</v>
      </c>
      <c r="J42" s="108">
        <v>4708.7268670645608</v>
      </c>
      <c r="K42" s="108">
        <v>4104.977151422434</v>
      </c>
      <c r="L42" s="108">
        <v>6240.6076380524009</v>
      </c>
    </row>
    <row r="43" spans="2:12">
      <c r="B43" s="63" t="s">
        <v>142</v>
      </c>
      <c r="C43" s="15" t="s">
        <v>325</v>
      </c>
      <c r="D43" s="108">
        <v>770.56212554999991</v>
      </c>
      <c r="E43" s="108">
        <v>901.63694608000003</v>
      </c>
      <c r="F43" s="108">
        <v>831.38454983999986</v>
      </c>
      <c r="G43" s="108">
        <v>949.91409415999976</v>
      </c>
      <c r="H43" s="108">
        <v>1229.65114008</v>
      </c>
      <c r="I43" s="108">
        <v>1195.1970057400001</v>
      </c>
      <c r="J43" s="108">
        <v>1265.96301126</v>
      </c>
      <c r="K43" s="108">
        <v>1243.9569867</v>
      </c>
      <c r="L43" s="108">
        <v>1254.3813954899999</v>
      </c>
    </row>
    <row r="44" spans="2:12" ht="23.25" customHeight="1">
      <c r="B44" s="63" t="s">
        <v>143</v>
      </c>
      <c r="C44" s="41" t="s">
        <v>338</v>
      </c>
      <c r="D44" s="107">
        <v>184.11175299704286</v>
      </c>
      <c r="E44" s="107">
        <v>232.61547187406549</v>
      </c>
      <c r="F44" s="107">
        <v>193.7050033614471</v>
      </c>
      <c r="G44" s="107">
        <v>230.32464909726747</v>
      </c>
      <c r="H44" s="107">
        <v>245.01086634585877</v>
      </c>
      <c r="I44" s="107">
        <v>234.65956900815462</v>
      </c>
      <c r="J44" s="107">
        <v>268.59165815381124</v>
      </c>
      <c r="K44" s="107">
        <v>350.89677822578142</v>
      </c>
      <c r="L44" s="107">
        <v>374.66633489378171</v>
      </c>
    </row>
    <row r="45" spans="2:12">
      <c r="B45" s="63" t="s">
        <v>144</v>
      </c>
      <c r="C45" s="15" t="s">
        <v>339</v>
      </c>
      <c r="D45" s="108">
        <v>184.11175299704286</v>
      </c>
      <c r="E45" s="108">
        <v>232.61547187406549</v>
      </c>
      <c r="F45" s="108">
        <v>193.7050033614471</v>
      </c>
      <c r="G45" s="108">
        <v>230.32464909726747</v>
      </c>
      <c r="H45" s="108">
        <v>245.01086634585877</v>
      </c>
      <c r="I45" s="108">
        <v>234.65956900815462</v>
      </c>
      <c r="J45" s="108">
        <v>268.59165815381124</v>
      </c>
      <c r="K45" s="108">
        <v>350.89677822578142</v>
      </c>
      <c r="L45" s="108">
        <v>374.66633489378171</v>
      </c>
    </row>
    <row r="46" spans="2:12">
      <c r="B46" s="63" t="s">
        <v>145</v>
      </c>
      <c r="C46" s="36" t="s">
        <v>340</v>
      </c>
      <c r="D46" s="108">
        <v>132.00431600704286</v>
      </c>
      <c r="E46" s="108">
        <v>145.64488236406552</v>
      </c>
      <c r="F46" s="108">
        <v>151.33742923144712</v>
      </c>
      <c r="G46" s="108">
        <v>178.78444840726746</v>
      </c>
      <c r="H46" s="108">
        <v>191.41913109585877</v>
      </c>
      <c r="I46" s="108">
        <v>202.69610856815461</v>
      </c>
      <c r="J46" s="108">
        <v>211.85094061369449</v>
      </c>
      <c r="K46" s="108">
        <v>229.04486969566472</v>
      </c>
      <c r="L46" s="108">
        <v>205.3833169336649</v>
      </c>
    </row>
    <row r="47" spans="2:12">
      <c r="B47" s="63" t="s">
        <v>146</v>
      </c>
      <c r="C47" s="36" t="s">
        <v>341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</row>
    <row r="48" spans="2:12">
      <c r="B48" s="63" t="s">
        <v>147</v>
      </c>
      <c r="C48" s="36" t="s">
        <v>342</v>
      </c>
      <c r="D48" s="108">
        <v>52.107436989999997</v>
      </c>
      <c r="E48" s="108">
        <v>86.970589509999968</v>
      </c>
      <c r="F48" s="108">
        <v>42.367574130000001</v>
      </c>
      <c r="G48" s="108">
        <v>51.540200689999999</v>
      </c>
      <c r="H48" s="108">
        <v>53.591735250000006</v>
      </c>
      <c r="I48" s="108">
        <v>31.963460440000002</v>
      </c>
      <c r="J48" s="108">
        <v>56.74071754011679</v>
      </c>
      <c r="K48" s="108">
        <v>121.8519085301168</v>
      </c>
      <c r="L48" s="108">
        <v>169.28301796011678</v>
      </c>
    </row>
    <row r="49" spans="2:12">
      <c r="B49" s="63" t="s">
        <v>148</v>
      </c>
      <c r="C49" s="15" t="s">
        <v>343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8">
        <v>0</v>
      </c>
      <c r="L49" s="108">
        <v>0</v>
      </c>
    </row>
    <row r="50" spans="2:12">
      <c r="B50" s="32" t="s">
        <v>177</v>
      </c>
      <c r="D50" s="21"/>
      <c r="E50" s="21"/>
      <c r="F50" s="21"/>
      <c r="G50" s="21"/>
      <c r="H50" s="21"/>
      <c r="I50" s="21"/>
      <c r="J50" s="21"/>
      <c r="K50" s="21"/>
      <c r="L50" s="21"/>
    </row>
    <row r="51" spans="2:12">
      <c r="D51" s="21"/>
      <c r="E51" s="21"/>
      <c r="F51" s="21"/>
      <c r="G51" s="21"/>
      <c r="H51" s="21"/>
      <c r="I51" s="21"/>
      <c r="J51" s="21"/>
      <c r="K51" s="21"/>
      <c r="L51" s="21"/>
    </row>
  </sheetData>
  <mergeCells count="4">
    <mergeCell ref="B4:C4"/>
    <mergeCell ref="D2:L2"/>
    <mergeCell ref="D3:L3"/>
    <mergeCell ref="D4:L4"/>
  </mergeCells>
  <phoneticPr fontId="39" type="noConversion"/>
  <conditionalFormatting sqref="A1:A1048576">
    <cfRule type="duplicateValues" dxfId="1" priority="747"/>
  </conditionalFormatting>
  <conditionalFormatting sqref="A33">
    <cfRule type="duplicateValues" dxfId="0" priority="2"/>
  </conditionalFormatting>
  <hyperlinks>
    <hyperlink ref="B1" location="Indice!A1" display="Regresar" xr:uid="{BB2750FF-3CCC-45DD-BD94-CDA710AACF8B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0"/>
  <sheetViews>
    <sheetView showGridLines="0" zoomScaleNormal="100" workbookViewId="0">
      <pane xSplit="3" ySplit="1" topLeftCell="D2" activePane="bottomRight" state="frozen"/>
      <selection activeCell="L1" sqref="L1:L1048576"/>
      <selection pane="topRight" activeCell="L1" sqref="L1:L1048576"/>
      <selection pane="bottomLeft" activeCell="L1" sqref="L1:L1048576"/>
      <selection pane="bottomRight" activeCell="D7" sqref="D7"/>
    </sheetView>
  </sheetViews>
  <sheetFormatPr baseColWidth="10" defaultColWidth="11.453125" defaultRowHeight="14.5"/>
  <cols>
    <col min="2" max="2" width="11.453125" style="16"/>
    <col min="3" max="3" width="58" style="16" customWidth="1"/>
    <col min="4" max="4" width="11.453125" style="13"/>
    <col min="5" max="16384" width="11.453125" style="16"/>
  </cols>
  <sheetData>
    <row r="1" spans="2:12" customFormat="1" ht="15" thickBot="1">
      <c r="B1" s="10" t="s">
        <v>9</v>
      </c>
      <c r="D1" s="22"/>
      <c r="E1" s="22"/>
      <c r="F1" s="22"/>
      <c r="G1" s="22"/>
      <c r="H1" s="22"/>
      <c r="I1" s="22"/>
      <c r="J1" s="22"/>
      <c r="K1" s="22"/>
    </row>
    <row r="2" spans="2:12" ht="15" customHeight="1">
      <c r="B2" s="57"/>
      <c r="C2" s="25"/>
      <c r="D2" s="70" t="str">
        <f>Indice!H24</f>
        <v>Sector Público</v>
      </c>
      <c r="E2" s="71"/>
      <c r="F2" s="71"/>
      <c r="G2" s="71"/>
      <c r="H2" s="71"/>
      <c r="I2" s="71"/>
      <c r="J2" s="71"/>
      <c r="K2" s="71"/>
      <c r="L2" s="71"/>
    </row>
    <row r="3" spans="2:12" ht="15" customHeight="1">
      <c r="B3" s="58" t="s">
        <v>149</v>
      </c>
      <c r="C3" s="27"/>
      <c r="D3" s="70" t="s">
        <v>399</v>
      </c>
      <c r="E3" s="71"/>
      <c r="F3" s="71"/>
      <c r="G3" s="71"/>
      <c r="H3" s="71"/>
      <c r="I3" s="71"/>
      <c r="J3" s="71"/>
      <c r="K3" s="71"/>
      <c r="L3" s="71"/>
    </row>
    <row r="4" spans="2:12" ht="18" customHeight="1" thickBot="1">
      <c r="B4" s="109" t="s">
        <v>150</v>
      </c>
      <c r="C4" s="110"/>
      <c r="D4" s="72" t="str">
        <f>_xlfn.CONCAT("Cifras ",Indice!H25)</f>
        <v>Cifras Anuales</v>
      </c>
      <c r="E4" s="73"/>
      <c r="F4" s="73"/>
      <c r="G4" s="73"/>
      <c r="H4" s="73"/>
      <c r="I4" s="73"/>
      <c r="J4" s="73"/>
      <c r="K4" s="73"/>
      <c r="L4" s="73"/>
    </row>
    <row r="5" spans="2:12" ht="14.25" customHeight="1" thickBot="1">
      <c r="D5"/>
      <c r="E5"/>
      <c r="F5"/>
      <c r="G5"/>
      <c r="H5"/>
      <c r="I5"/>
      <c r="J5"/>
      <c r="K5"/>
    </row>
    <row r="6" spans="2:12">
      <c r="D6" s="96">
        <v>2014</v>
      </c>
      <c r="E6" s="96">
        <v>2015</v>
      </c>
      <c r="F6" s="96">
        <v>2016</v>
      </c>
      <c r="G6" s="96">
        <v>2017</v>
      </c>
      <c r="H6" s="96">
        <v>2018</v>
      </c>
      <c r="I6" s="96">
        <v>2019</v>
      </c>
      <c r="J6" s="96">
        <v>2020</v>
      </c>
      <c r="K6" s="96">
        <v>2021</v>
      </c>
      <c r="L6" s="96">
        <v>2022</v>
      </c>
    </row>
    <row r="7" spans="2:12">
      <c r="B7" s="94" t="s">
        <v>151</v>
      </c>
      <c r="C7" s="95" t="s">
        <v>152</v>
      </c>
      <c r="D7" s="105">
        <v>5754.0462429612744</v>
      </c>
      <c r="E7" s="105">
        <v>4479.8144465645046</v>
      </c>
      <c r="F7" s="105">
        <v>8201.4831628440479</v>
      </c>
      <c r="G7" s="105">
        <v>10300.136429924056</v>
      </c>
      <c r="H7" s="105">
        <v>9400.6831550512998</v>
      </c>
      <c r="I7" s="105">
        <v>6220.3294823912747</v>
      </c>
      <c r="J7" s="105">
        <v>-8648.6232370423022</v>
      </c>
      <c r="K7" s="105">
        <v>13553.706601819315</v>
      </c>
      <c r="L7" s="105">
        <v>12085.937252512318</v>
      </c>
    </row>
    <row r="8" spans="2:12">
      <c r="B8" s="62" t="s">
        <v>29</v>
      </c>
      <c r="C8" s="18" t="s">
        <v>404</v>
      </c>
      <c r="D8" s="111">
        <v>12246.078612494226</v>
      </c>
      <c r="E8" s="111">
        <v>9287.3332085099955</v>
      </c>
      <c r="F8" s="111">
        <v>7786.4224979434512</v>
      </c>
      <c r="G8" s="111">
        <v>9813.7459622407114</v>
      </c>
      <c r="H8" s="111">
        <v>12290.447290460001</v>
      </c>
      <c r="I8" s="111">
        <v>15880.143597649996</v>
      </c>
      <c r="J8" s="111">
        <v>11726.337055906597</v>
      </c>
      <c r="K8" s="111">
        <v>15403.77681487</v>
      </c>
      <c r="L8" s="111">
        <v>17163.97543382</v>
      </c>
    </row>
    <row r="9" spans="2:12">
      <c r="B9" s="62" t="s">
        <v>30</v>
      </c>
      <c r="C9" s="14" t="s">
        <v>268</v>
      </c>
      <c r="D9" s="112">
        <v>12160.648312664227</v>
      </c>
      <c r="E9" s="112">
        <v>9137.1514721399963</v>
      </c>
      <c r="F9" s="112">
        <v>7702.3404921189704</v>
      </c>
      <c r="G9" s="112">
        <v>9497.0863417607125</v>
      </c>
      <c r="H9" s="112">
        <v>12217.722651890001</v>
      </c>
      <c r="I9" s="112">
        <v>15678.545840369998</v>
      </c>
      <c r="J9" s="112">
        <v>11461.514620560003</v>
      </c>
      <c r="K9" s="112">
        <v>15374.98074698</v>
      </c>
      <c r="L9" s="112">
        <v>16899.075327930001</v>
      </c>
    </row>
    <row r="10" spans="2:12">
      <c r="B10" s="63" t="s">
        <v>153</v>
      </c>
      <c r="C10" s="15" t="s">
        <v>305</v>
      </c>
      <c r="D10" s="113">
        <v>10674.082242590001</v>
      </c>
      <c r="E10" s="113">
        <v>8532.4192979899981</v>
      </c>
      <c r="F10" s="113">
        <v>6772.4846294599993</v>
      </c>
      <c r="G10" s="113">
        <v>8434.7015626299981</v>
      </c>
      <c r="H10" s="113">
        <v>10401.076978569998</v>
      </c>
      <c r="I10" s="113">
        <v>13810.899602309999</v>
      </c>
      <c r="J10" s="113">
        <v>10221.547793420003</v>
      </c>
      <c r="K10" s="113">
        <v>13650.917753000002</v>
      </c>
      <c r="L10" s="113">
        <v>14572.902298520003</v>
      </c>
    </row>
    <row r="11" spans="2:12">
      <c r="B11" s="63" t="s">
        <v>154</v>
      </c>
      <c r="C11" s="15" t="s">
        <v>306</v>
      </c>
      <c r="D11" s="113">
        <v>1346.7637978900002</v>
      </c>
      <c r="E11" s="113">
        <v>584.87428917999989</v>
      </c>
      <c r="F11" s="113">
        <v>659.48670318999996</v>
      </c>
      <c r="G11" s="113">
        <v>1061.99515404</v>
      </c>
      <c r="H11" s="113">
        <v>1801.88010764</v>
      </c>
      <c r="I11" s="113">
        <v>1845.3806438500001</v>
      </c>
      <c r="J11" s="113">
        <v>1238.9172074000001</v>
      </c>
      <c r="K11" s="113">
        <v>1666.1300194099999</v>
      </c>
      <c r="L11" s="113">
        <v>2297.1744170900001</v>
      </c>
    </row>
    <row r="12" spans="2:12">
      <c r="B12" s="63" t="s">
        <v>155</v>
      </c>
      <c r="C12" s="15" t="s">
        <v>307</v>
      </c>
      <c r="D12" s="113">
        <v>126.54065387000003</v>
      </c>
      <c r="E12" s="113">
        <v>24.483874409999999</v>
      </c>
      <c r="F12" s="113">
        <v>23.729243600000004</v>
      </c>
      <c r="G12" s="113">
        <v>3.3332054699999998</v>
      </c>
      <c r="H12" s="113">
        <v>1.5687172899999999</v>
      </c>
      <c r="I12" s="113">
        <v>21.82351177</v>
      </c>
      <c r="J12" s="113">
        <v>5.8457767899999995</v>
      </c>
      <c r="K12" s="113">
        <v>20.487300279999999</v>
      </c>
      <c r="L12" s="113">
        <v>5.6258166500000009</v>
      </c>
    </row>
    <row r="13" spans="2:12">
      <c r="B13" s="63" t="s">
        <v>156</v>
      </c>
      <c r="C13" s="15" t="s">
        <v>308</v>
      </c>
      <c r="D13" s="113">
        <v>11.106386969999999</v>
      </c>
      <c r="E13" s="113">
        <v>5.8381425300000016</v>
      </c>
      <c r="F13" s="113">
        <v>257.31066164999999</v>
      </c>
      <c r="G13" s="113">
        <v>1.19455003</v>
      </c>
      <c r="H13" s="113">
        <v>21.397589999999994</v>
      </c>
      <c r="I13" s="113">
        <v>0.69845999999999986</v>
      </c>
      <c r="J13" s="113">
        <v>1.0417599999999998</v>
      </c>
      <c r="K13" s="113">
        <v>15.792572</v>
      </c>
      <c r="L13" s="113">
        <v>7.342835</v>
      </c>
    </row>
    <row r="14" spans="2:12">
      <c r="B14" s="62" t="s">
        <v>31</v>
      </c>
      <c r="C14" s="14" t="s">
        <v>269</v>
      </c>
      <c r="D14" s="112">
        <v>-1.7440762100000669</v>
      </c>
      <c r="E14" s="112">
        <v>92.09494089999987</v>
      </c>
      <c r="F14" s="112">
        <v>12.392383474481228</v>
      </c>
      <c r="G14" s="112">
        <v>224.62863564999998</v>
      </c>
      <c r="H14" s="112">
        <v>-74.881016150000022</v>
      </c>
      <c r="I14" s="112">
        <v>117.66245472000004</v>
      </c>
      <c r="J14" s="112">
        <v>209.28527074659516</v>
      </c>
      <c r="K14" s="112">
        <v>-80.512469029999977</v>
      </c>
      <c r="L14" s="112">
        <v>210.27780550000011</v>
      </c>
    </row>
    <row r="15" spans="2:12">
      <c r="B15" s="62" t="s">
        <v>32</v>
      </c>
      <c r="C15" s="14" t="s">
        <v>270</v>
      </c>
      <c r="D15" s="112">
        <v>0.27484275000000002</v>
      </c>
      <c r="E15" s="112">
        <v>0.38681089000000002</v>
      </c>
      <c r="F15" s="112">
        <v>6.9679569999999996E-2</v>
      </c>
      <c r="G15" s="112">
        <v>0.21331827000000003</v>
      </c>
      <c r="H15" s="112">
        <v>0.22674101999999999</v>
      </c>
      <c r="I15" s="112">
        <v>0.25887266999999997</v>
      </c>
      <c r="J15" s="112">
        <v>0.23458790000000002</v>
      </c>
      <c r="K15" s="112">
        <v>0.82386169000000009</v>
      </c>
      <c r="L15" s="112">
        <v>-8.8149159999999976E-2</v>
      </c>
    </row>
    <row r="16" spans="2:12">
      <c r="B16" s="62" t="s">
        <v>33</v>
      </c>
      <c r="C16" s="14" t="s">
        <v>271</v>
      </c>
      <c r="D16" s="112">
        <v>86.899533289999994</v>
      </c>
      <c r="E16" s="112">
        <v>57.699984580000006</v>
      </c>
      <c r="F16" s="112">
        <v>71.619942780000017</v>
      </c>
      <c r="G16" s="112">
        <v>91.817666559999992</v>
      </c>
      <c r="H16" s="112">
        <v>147.37891370000003</v>
      </c>
      <c r="I16" s="112">
        <v>83.676429889999994</v>
      </c>
      <c r="J16" s="112">
        <v>55.302576699999989</v>
      </c>
      <c r="K16" s="112">
        <v>108.48467522999999</v>
      </c>
      <c r="L16" s="112">
        <v>54.71044955</v>
      </c>
    </row>
    <row r="17" spans="2:12">
      <c r="B17" s="63" t="s">
        <v>157</v>
      </c>
      <c r="C17" s="15" t="s">
        <v>309</v>
      </c>
      <c r="D17" s="113">
        <v>86.880149869999997</v>
      </c>
      <c r="E17" s="113">
        <v>57.719368000000003</v>
      </c>
      <c r="F17" s="113">
        <v>71.619942780000017</v>
      </c>
      <c r="G17" s="113">
        <v>91.817666559999992</v>
      </c>
      <c r="H17" s="113">
        <v>147.37699370000001</v>
      </c>
      <c r="I17" s="113">
        <v>83.678349889999993</v>
      </c>
      <c r="J17" s="113">
        <v>55.302576699999989</v>
      </c>
      <c r="K17" s="113">
        <v>108.48467522999999</v>
      </c>
      <c r="L17" s="113">
        <v>54.695068550000002</v>
      </c>
    </row>
    <row r="18" spans="2:12">
      <c r="B18" s="63" t="s">
        <v>158</v>
      </c>
      <c r="C18" s="15" t="s">
        <v>310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</row>
    <row r="19" spans="2:12">
      <c r="B19" s="63" t="s">
        <v>159</v>
      </c>
      <c r="C19" s="15" t="s">
        <v>311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</row>
    <row r="20" spans="2:12">
      <c r="B20" s="63" t="s">
        <v>160</v>
      </c>
      <c r="C20" s="15" t="s">
        <v>312</v>
      </c>
      <c r="D20" s="113">
        <v>1.9383419999999998E-2</v>
      </c>
      <c r="E20" s="113">
        <v>-1.9383419999999998E-2</v>
      </c>
      <c r="F20" s="113">
        <v>0</v>
      </c>
      <c r="G20" s="113">
        <v>0</v>
      </c>
      <c r="H20" s="113">
        <v>1.92E-3</v>
      </c>
      <c r="I20" s="113">
        <v>-1.92E-3</v>
      </c>
      <c r="J20" s="113">
        <v>0</v>
      </c>
      <c r="K20" s="113">
        <v>0</v>
      </c>
      <c r="L20" s="113">
        <v>1.5381000000000001E-2</v>
      </c>
    </row>
    <row r="21" spans="2:12">
      <c r="B21" s="62" t="s">
        <v>37</v>
      </c>
      <c r="C21" s="18" t="s">
        <v>274</v>
      </c>
      <c r="D21" s="111">
        <v>3302.6949797895336</v>
      </c>
      <c r="E21" s="111">
        <v>8637.1621661531553</v>
      </c>
      <c r="F21" s="111">
        <v>15253.563328051361</v>
      </c>
      <c r="G21" s="111">
        <v>21411.302307013179</v>
      </c>
      <c r="H21" s="111">
        <v>11472.20034232284</v>
      </c>
      <c r="I21" s="111">
        <v>13947.08375709328</v>
      </c>
      <c r="J21" s="111">
        <v>43548.862268034121</v>
      </c>
      <c r="K21" s="111">
        <v>29846.344380890318</v>
      </c>
      <c r="L21" s="111">
        <v>8052.0716165743615</v>
      </c>
    </row>
    <row r="22" spans="2:12">
      <c r="B22" s="63" t="s">
        <v>161</v>
      </c>
      <c r="C22" s="11" t="s">
        <v>405</v>
      </c>
      <c r="D22" s="113">
        <v>-0.4939985343755211</v>
      </c>
      <c r="E22" s="113">
        <v>-0.17942558680580589</v>
      </c>
      <c r="F22" s="113">
        <v>-578.42173284832404</v>
      </c>
      <c r="G22" s="113">
        <v>-0.14862077728119516</v>
      </c>
      <c r="H22" s="113">
        <v>-2.3050164975123266</v>
      </c>
      <c r="I22" s="113">
        <v>-7.1123140251077022</v>
      </c>
      <c r="J22" s="113">
        <v>-0.29895162773190975</v>
      </c>
      <c r="K22" s="113">
        <v>3974.0952957955105</v>
      </c>
      <c r="L22" s="113">
        <v>24.581062453916601</v>
      </c>
    </row>
    <row r="23" spans="2:12">
      <c r="B23" s="63" t="s">
        <v>162</v>
      </c>
      <c r="C23" s="11" t="s">
        <v>406</v>
      </c>
      <c r="D23" s="113">
        <v>1198.5831775686006</v>
      </c>
      <c r="E23" s="113">
        <v>-999.93283397424636</v>
      </c>
      <c r="F23" s="113">
        <v>805.79940443985925</v>
      </c>
      <c r="G23" s="113">
        <v>2784.4386911038659</v>
      </c>
      <c r="H23" s="113">
        <v>1484.6280689836324</v>
      </c>
      <c r="I23" s="113">
        <v>-202.78168172117739</v>
      </c>
      <c r="J23" s="113">
        <v>347.15649218069939</v>
      </c>
      <c r="K23" s="113">
        <v>6549.6603309860802</v>
      </c>
      <c r="L23" s="113">
        <v>-4526.1081704223016</v>
      </c>
    </row>
    <row r="24" spans="2:12">
      <c r="B24" s="63" t="s">
        <v>163</v>
      </c>
      <c r="C24" s="11" t="s">
        <v>407</v>
      </c>
      <c r="D24" s="113">
        <v>1415.2879697121446</v>
      </c>
      <c r="E24" s="113">
        <v>9185.0271839566121</v>
      </c>
      <c r="F24" s="113">
        <v>13137.715616361167</v>
      </c>
      <c r="G24" s="113">
        <v>18545.099819529962</v>
      </c>
      <c r="H24" s="113">
        <v>9010.2526171715981</v>
      </c>
      <c r="I24" s="113">
        <v>13985.83390307091</v>
      </c>
      <c r="J24" s="113">
        <v>39448.53877560878</v>
      </c>
      <c r="K24" s="113">
        <v>18280.950367427486</v>
      </c>
      <c r="L24" s="113">
        <v>9893.2855969396769</v>
      </c>
    </row>
    <row r="25" spans="2:12">
      <c r="B25" s="63" t="s">
        <v>164</v>
      </c>
      <c r="C25" s="11" t="s">
        <v>289</v>
      </c>
      <c r="D25" s="113">
        <v>161.16562178544908</v>
      </c>
      <c r="E25" s="113">
        <v>-11.907613302888493</v>
      </c>
      <c r="F25" s="113">
        <v>293.93686836833587</v>
      </c>
      <c r="G25" s="113">
        <v>126.31738225354943</v>
      </c>
      <c r="H25" s="113">
        <v>61.736338533890567</v>
      </c>
      <c r="I25" s="113">
        <v>-46.601090251639562</v>
      </c>
      <c r="J25" s="113">
        <v>3880.3926454891935</v>
      </c>
      <c r="K25" s="113">
        <v>400.59877122672509</v>
      </c>
      <c r="L25" s="113">
        <v>623.81100888426352</v>
      </c>
    </row>
    <row r="26" spans="2:12">
      <c r="B26" s="63" t="s">
        <v>165</v>
      </c>
      <c r="C26" s="11" t="s">
        <v>290</v>
      </c>
      <c r="D26" s="113">
        <v>28.376468680000247</v>
      </c>
      <c r="E26" s="113">
        <v>9.7029034999993566</v>
      </c>
      <c r="F26" s="113">
        <v>1499.7341475305952</v>
      </c>
      <c r="G26" s="113">
        <v>224.17331923000233</v>
      </c>
      <c r="H26" s="113">
        <v>-20.106319060000796</v>
      </c>
      <c r="I26" s="113">
        <v>-65.568397139999448</v>
      </c>
      <c r="J26" s="113">
        <v>72.618103210000228</v>
      </c>
      <c r="K26" s="113">
        <v>273.08385455999741</v>
      </c>
      <c r="L26" s="113">
        <v>63.589565209999158</v>
      </c>
    </row>
    <row r="27" spans="2:12">
      <c r="B27" s="63" t="s">
        <v>166</v>
      </c>
      <c r="C27" s="11" t="s">
        <v>291</v>
      </c>
      <c r="D27" s="113">
        <v>25.672315100000002</v>
      </c>
      <c r="E27" s="113">
        <v>44.969414987121631</v>
      </c>
      <c r="F27" s="113">
        <v>14.212270207825661</v>
      </c>
      <c r="G27" s="113">
        <v>-18.818061363146832</v>
      </c>
      <c r="H27" s="113">
        <v>17.384282567193324</v>
      </c>
      <c r="I27" s="113">
        <v>-11.560593328886412</v>
      </c>
      <c r="J27" s="113">
        <v>28.697730390000004</v>
      </c>
      <c r="K27" s="113">
        <v>-10.41975506</v>
      </c>
      <c r="L27" s="113">
        <v>-20.416997070000004</v>
      </c>
    </row>
    <row r="28" spans="2:12">
      <c r="B28" s="63" t="s">
        <v>167</v>
      </c>
      <c r="C28" s="11" t="s">
        <v>408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</row>
    <row r="29" spans="2:12">
      <c r="B29" s="63" t="s">
        <v>168</v>
      </c>
      <c r="C29" s="11" t="s">
        <v>409</v>
      </c>
      <c r="D29" s="113">
        <v>474.10342547771472</v>
      </c>
      <c r="E29" s="113">
        <v>409.4825365733634</v>
      </c>
      <c r="F29" s="113">
        <v>80.586753991904061</v>
      </c>
      <c r="G29" s="113">
        <v>-249.76022296377874</v>
      </c>
      <c r="H29" s="113">
        <v>920.61037062403739</v>
      </c>
      <c r="I29" s="113">
        <v>294.87393048918011</v>
      </c>
      <c r="J29" s="113">
        <v>-228.24252721681637</v>
      </c>
      <c r="K29" s="113">
        <v>378.37551595451919</v>
      </c>
      <c r="L29" s="113">
        <v>1993.3295505788071</v>
      </c>
    </row>
    <row r="30" spans="2:12">
      <c r="B30" s="62" t="s">
        <v>38</v>
      </c>
      <c r="C30" s="18" t="s">
        <v>275</v>
      </c>
      <c r="D30" s="111">
        <v>9794.7273493224857</v>
      </c>
      <c r="E30" s="111">
        <v>13444.680928098645</v>
      </c>
      <c r="F30" s="111">
        <v>14838.502663150768</v>
      </c>
      <c r="G30" s="111">
        <v>20924.91183932983</v>
      </c>
      <c r="H30" s="111">
        <v>14361.964477731541</v>
      </c>
      <c r="I30" s="111">
        <v>23606.897872352005</v>
      </c>
      <c r="J30" s="111">
        <v>63923.822560983026</v>
      </c>
      <c r="K30" s="111">
        <v>31696.414593941008</v>
      </c>
      <c r="L30" s="111">
        <v>13130.109797882045</v>
      </c>
    </row>
    <row r="31" spans="2:12">
      <c r="B31" s="63" t="s">
        <v>169</v>
      </c>
      <c r="C31" s="11" t="s">
        <v>410</v>
      </c>
      <c r="D31" s="113">
        <v>0</v>
      </c>
      <c r="E31" s="113">
        <v>4.2632564145606011E-14</v>
      </c>
      <c r="F31" s="113">
        <v>2.8421709430404007E-14</v>
      </c>
      <c r="G31" s="113">
        <v>0</v>
      </c>
      <c r="H31" s="113">
        <v>5.6843418860808015E-14</v>
      </c>
      <c r="I31" s="113">
        <v>1.7763568394002505E-14</v>
      </c>
      <c r="J31" s="113">
        <v>-2.8421709430404007E-13</v>
      </c>
      <c r="K31" s="113">
        <v>3994.9302961866965</v>
      </c>
      <c r="L31" s="113">
        <v>5.6843418860808015E-14</v>
      </c>
    </row>
    <row r="32" spans="2:12">
      <c r="B32" s="63" t="s">
        <v>170</v>
      </c>
      <c r="C32" s="11" t="s">
        <v>406</v>
      </c>
      <c r="D32" s="113">
        <v>3326.3171213392661</v>
      </c>
      <c r="E32" s="113">
        <v>5149.1138217622283</v>
      </c>
      <c r="F32" s="113">
        <v>8302.4380488850184</v>
      </c>
      <c r="G32" s="113">
        <v>7886.0820718730447</v>
      </c>
      <c r="H32" s="113">
        <v>7005.121767737518</v>
      </c>
      <c r="I32" s="113">
        <v>6816.4005091348199</v>
      </c>
      <c r="J32" s="113">
        <v>25958.432635707315</v>
      </c>
      <c r="K32" s="113">
        <v>13084.363728056716</v>
      </c>
      <c r="L32" s="113">
        <v>8588.5758402192732</v>
      </c>
    </row>
    <row r="33" spans="2:12">
      <c r="B33" s="63" t="s">
        <v>171</v>
      </c>
      <c r="C33" s="11" t="s">
        <v>407</v>
      </c>
      <c r="D33" s="113">
        <v>6839.3838367732496</v>
      </c>
      <c r="E33" s="113">
        <v>5030.4081277599998</v>
      </c>
      <c r="F33" s="113">
        <v>7589.1185582651397</v>
      </c>
      <c r="G33" s="113">
        <v>15764.400311640002</v>
      </c>
      <c r="H33" s="113">
        <v>7051.2920251900005</v>
      </c>
      <c r="I33" s="113">
        <v>19398.965979139994</v>
      </c>
      <c r="J33" s="113">
        <v>36183.021281731511</v>
      </c>
      <c r="K33" s="113">
        <v>17117.604161180934</v>
      </c>
      <c r="L33" s="113">
        <v>1982.3534099895769</v>
      </c>
    </row>
    <row r="34" spans="2:12">
      <c r="B34" s="63" t="s">
        <v>172</v>
      </c>
      <c r="C34" s="11" t="s">
        <v>289</v>
      </c>
      <c r="D34" s="113">
        <v>-235.84283498486985</v>
      </c>
      <c r="E34" s="113">
        <v>3087.0552906454327</v>
      </c>
      <c r="F34" s="113">
        <v>-1257.1739463229467</v>
      </c>
      <c r="G34" s="113">
        <v>-2550.3076425799995</v>
      </c>
      <c r="H34" s="113">
        <v>321.27550118999994</v>
      </c>
      <c r="I34" s="113">
        <v>-2682.00243387</v>
      </c>
      <c r="J34" s="113">
        <v>1326.8504601800005</v>
      </c>
      <c r="K34" s="113">
        <v>-2304.9783705899999</v>
      </c>
      <c r="L34" s="113">
        <v>1514.2386843400004</v>
      </c>
    </row>
    <row r="35" spans="2:12">
      <c r="B35" s="63" t="s">
        <v>173</v>
      </c>
      <c r="C35" s="11" t="s">
        <v>290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</row>
    <row r="36" spans="2:12">
      <c r="B36" s="63" t="s">
        <v>174</v>
      </c>
      <c r="C36" s="11" t="s">
        <v>291</v>
      </c>
      <c r="D36" s="113">
        <v>58.789829379999965</v>
      </c>
      <c r="E36" s="113">
        <v>91.801914900000114</v>
      </c>
      <c r="F36" s="113">
        <v>58.083736809999934</v>
      </c>
      <c r="G36" s="113">
        <v>46.249464950000004</v>
      </c>
      <c r="H36" s="113">
        <v>33.940853780000019</v>
      </c>
      <c r="I36" s="113">
        <v>29.877637899999996</v>
      </c>
      <c r="J36" s="113">
        <v>16.956526779999912</v>
      </c>
      <c r="K36" s="113">
        <v>55.922966060000142</v>
      </c>
      <c r="L36" s="113">
        <v>-70.507806800000083</v>
      </c>
    </row>
    <row r="37" spans="2:12">
      <c r="B37" s="63" t="s">
        <v>175</v>
      </c>
      <c r="C37" s="11" t="s">
        <v>408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</row>
    <row r="38" spans="2:12">
      <c r="B38" s="63" t="s">
        <v>176</v>
      </c>
      <c r="C38" s="11" t="s">
        <v>411</v>
      </c>
      <c r="D38" s="113">
        <v>-193.92060318515991</v>
      </c>
      <c r="E38" s="113">
        <v>86.301773030984805</v>
      </c>
      <c r="F38" s="113">
        <v>146.03626551355762</v>
      </c>
      <c r="G38" s="113">
        <v>-221.51236655321998</v>
      </c>
      <c r="H38" s="113">
        <v>-49.665670165981624</v>
      </c>
      <c r="I38" s="113">
        <v>43.656180047184357</v>
      </c>
      <c r="J38" s="113">
        <v>438.56165658420491</v>
      </c>
      <c r="K38" s="113">
        <v>-251.42818695333662</v>
      </c>
      <c r="L38" s="113">
        <v>1115.4496701331962</v>
      </c>
    </row>
    <row r="39" spans="2:12">
      <c r="B39" s="32" t="s">
        <v>177</v>
      </c>
      <c r="D39" s="48"/>
      <c r="E39" s="48"/>
      <c r="F39" s="48"/>
      <c r="G39" s="48"/>
      <c r="H39" s="48"/>
      <c r="I39" s="48"/>
      <c r="J39" s="48"/>
      <c r="K39" s="48"/>
      <c r="L39" s="48"/>
    </row>
    <row r="40" spans="2:12">
      <c r="D40" s="48"/>
      <c r="E40" s="48"/>
      <c r="F40" s="48"/>
      <c r="G40" s="48"/>
      <c r="H40" s="48"/>
      <c r="I40" s="48"/>
      <c r="J40" s="48"/>
      <c r="K40" s="48"/>
      <c r="L40" s="48"/>
    </row>
  </sheetData>
  <mergeCells count="4">
    <mergeCell ref="B4:C4"/>
    <mergeCell ref="D2:L2"/>
    <mergeCell ref="D3:L3"/>
    <mergeCell ref="D4:L4"/>
  </mergeCells>
  <phoneticPr fontId="39" type="noConversion"/>
  <hyperlinks>
    <hyperlink ref="B1" location="Indice!A1" display="Regresar" xr:uid="{4CC82333-52BB-492A-93E5-C407C764E044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F179-FD51-4B5D-BB86-E73D500596B6}">
  <dimension ref="A1:L174"/>
  <sheetViews>
    <sheetView showGridLines="0" zoomScaleNormal="100" workbookViewId="0">
      <pane xSplit="3" ySplit="6" topLeftCell="F7" activePane="bottomRight" state="frozen"/>
      <selection activeCell="L1" sqref="L1:L1048576"/>
      <selection pane="topRight" activeCell="L1" sqref="L1:L1048576"/>
      <selection pane="bottomLeft" activeCell="L1" sqref="L1:L1048576"/>
      <selection pane="bottomRight" activeCell="G21" sqref="G21"/>
    </sheetView>
  </sheetViews>
  <sheetFormatPr baseColWidth="10" defaultColWidth="11.453125" defaultRowHeight="14.5"/>
  <cols>
    <col min="2" max="2" width="11.453125" style="16"/>
    <col min="3" max="3" width="61.54296875" style="16" customWidth="1"/>
    <col min="4" max="4" width="11.453125" style="23"/>
    <col min="5" max="11" width="11.453125" style="45"/>
    <col min="12" max="16384" width="11.453125" style="16"/>
  </cols>
  <sheetData>
    <row r="1" spans="2:12" customFormat="1" ht="15" thickBot="1">
      <c r="B1" s="10" t="s">
        <v>9</v>
      </c>
      <c r="D1" s="22"/>
      <c r="E1" s="22"/>
      <c r="F1" s="22"/>
      <c r="G1" s="22"/>
      <c r="H1" s="22"/>
      <c r="I1" s="22"/>
      <c r="J1" s="22"/>
      <c r="K1" s="22"/>
    </row>
    <row r="2" spans="2:12" ht="15" customHeight="1">
      <c r="B2" s="24"/>
      <c r="C2" s="25"/>
      <c r="D2" s="72" t="str">
        <f>Indice!H24</f>
        <v>Sector Público</v>
      </c>
      <c r="E2" s="73"/>
      <c r="F2" s="73"/>
      <c r="G2" s="73"/>
      <c r="H2" s="73"/>
      <c r="I2" s="73"/>
      <c r="J2" s="73"/>
      <c r="K2" s="73"/>
      <c r="L2" s="73"/>
    </row>
    <row r="3" spans="2:12" ht="15" customHeight="1">
      <c r="B3" s="26" t="s">
        <v>178</v>
      </c>
      <c r="C3" s="27"/>
      <c r="D3" s="70" t="s">
        <v>399</v>
      </c>
      <c r="E3" s="71"/>
      <c r="F3" s="71"/>
      <c r="G3" s="71"/>
      <c r="H3" s="71"/>
      <c r="I3" s="71"/>
      <c r="J3" s="71"/>
      <c r="K3" s="71"/>
      <c r="L3" s="71"/>
    </row>
    <row r="4" spans="2:12" ht="18" customHeight="1" thickBot="1">
      <c r="B4" s="74" t="s">
        <v>179</v>
      </c>
      <c r="C4" s="76"/>
      <c r="D4" s="72" t="str">
        <f>_xlfn.CONCAT("Cifras ",Indice!H25)</f>
        <v>Cifras Anuales</v>
      </c>
      <c r="E4" s="73"/>
      <c r="F4" s="73"/>
      <c r="G4" s="73"/>
      <c r="H4" s="73"/>
      <c r="I4" s="73"/>
      <c r="J4" s="73"/>
      <c r="K4" s="73"/>
      <c r="L4" s="73"/>
    </row>
    <row r="5" spans="2:12" ht="14.25" customHeight="1" thickBot="1">
      <c r="E5" s="23"/>
      <c r="F5" s="23"/>
      <c r="G5" s="23"/>
      <c r="H5" s="23"/>
      <c r="I5" s="23"/>
      <c r="J5" s="23"/>
      <c r="K5" s="23"/>
    </row>
    <row r="6" spans="2:12">
      <c r="D6" s="96">
        <v>2014</v>
      </c>
      <c r="E6" s="96">
        <v>2015</v>
      </c>
      <c r="F6" s="96">
        <v>2016</v>
      </c>
      <c r="G6" s="96">
        <v>2017</v>
      </c>
      <c r="H6" s="96">
        <v>2018</v>
      </c>
      <c r="I6" s="96">
        <v>2019</v>
      </c>
      <c r="J6" s="96">
        <v>2020</v>
      </c>
      <c r="K6" s="96">
        <v>2021</v>
      </c>
      <c r="L6" s="96">
        <v>2022</v>
      </c>
    </row>
    <row r="7" spans="2:12">
      <c r="B7" s="94" t="s">
        <v>180</v>
      </c>
      <c r="C7" s="95" t="s">
        <v>301</v>
      </c>
      <c r="D7" s="105">
        <v>-2975.660023963449</v>
      </c>
      <c r="E7" s="105">
        <v>-1826.936761774547</v>
      </c>
      <c r="F7" s="105">
        <v>-210.41853076516875</v>
      </c>
      <c r="G7" s="105">
        <v>233.86679857218877</v>
      </c>
      <c r="H7" s="105">
        <v>3827.6161358446334</v>
      </c>
      <c r="I7" s="105">
        <v>3521.9904328088578</v>
      </c>
      <c r="J7" s="105">
        <v>4950.0355705385573</v>
      </c>
      <c r="K7" s="105">
        <v>-4342.1404127325277</v>
      </c>
      <c r="L7" s="105">
        <v>-9037.6808340085445</v>
      </c>
    </row>
    <row r="8" spans="2:12" s="19" customFormat="1" ht="14">
      <c r="B8" s="64" t="s">
        <v>181</v>
      </c>
      <c r="C8" s="18" t="s">
        <v>302</v>
      </c>
      <c r="D8" s="115">
        <v>-18.771475609999982</v>
      </c>
      <c r="E8" s="115">
        <v>10.405697820000013</v>
      </c>
      <c r="F8" s="115">
        <v>-30.551170194481216</v>
      </c>
      <c r="G8" s="115">
        <v>-38.578159879999973</v>
      </c>
      <c r="H8" s="115">
        <v>-28.938397990000038</v>
      </c>
      <c r="I8" s="115">
        <v>-40.823332309999984</v>
      </c>
      <c r="J8" s="115">
        <v>-14.768929706595195</v>
      </c>
      <c r="K8" s="115">
        <v>-23.620024920000006</v>
      </c>
      <c r="L8" s="115">
        <v>-16.254875809999984</v>
      </c>
    </row>
    <row r="9" spans="2:12">
      <c r="B9" s="65" t="s">
        <v>182</v>
      </c>
      <c r="C9" s="11" t="s">
        <v>268</v>
      </c>
      <c r="D9" s="116">
        <v>-3.8403854399999937</v>
      </c>
      <c r="E9" s="116">
        <v>19.52514686</v>
      </c>
      <c r="F9" s="116">
        <v>-4.3433450400000178</v>
      </c>
      <c r="G9" s="116">
        <v>-4.3241295099999766</v>
      </c>
      <c r="H9" s="116">
        <v>-4.3367889100000232</v>
      </c>
      <c r="I9" s="116">
        <v>-5.1047344199999865</v>
      </c>
      <c r="J9" s="116">
        <v>-4.3387580400000028</v>
      </c>
      <c r="K9" s="116">
        <v>-4.3387580400000028</v>
      </c>
      <c r="L9" s="116">
        <v>-4.3387580400000028</v>
      </c>
    </row>
    <row r="10" spans="2:12">
      <c r="B10" s="65" t="s">
        <v>183</v>
      </c>
      <c r="C10" s="11" t="s">
        <v>269</v>
      </c>
      <c r="D10" s="116">
        <v>-14.931090169999989</v>
      </c>
      <c r="E10" s="116">
        <v>-9.1491490399999869</v>
      </c>
      <c r="F10" s="116">
        <v>-26.207825154481199</v>
      </c>
      <c r="G10" s="116">
        <v>-34.254030369999995</v>
      </c>
      <c r="H10" s="116">
        <v>-24.601609080000014</v>
      </c>
      <c r="I10" s="116">
        <v>-35.718597889999998</v>
      </c>
      <c r="J10" s="116">
        <v>-10.430171666595193</v>
      </c>
      <c r="K10" s="116">
        <v>-19.281266880000004</v>
      </c>
      <c r="L10" s="116">
        <v>-11.91611776999998</v>
      </c>
    </row>
    <row r="11" spans="2:12">
      <c r="B11" s="65" t="s">
        <v>184</v>
      </c>
      <c r="C11" s="11" t="s">
        <v>270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</row>
    <row r="12" spans="2:12">
      <c r="B12" s="65" t="s">
        <v>185</v>
      </c>
      <c r="C12" s="11" t="s">
        <v>271</v>
      </c>
      <c r="D12" s="116">
        <v>0</v>
      </c>
      <c r="E12" s="116">
        <v>2.9700000000000004E-2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</row>
    <row r="13" spans="2:12" s="19" customFormat="1" ht="14">
      <c r="B13" s="64" t="s">
        <v>186</v>
      </c>
      <c r="C13" s="18" t="s">
        <v>303</v>
      </c>
      <c r="D13" s="115">
        <v>-2472.5152983552489</v>
      </c>
      <c r="E13" s="115">
        <v>-957.04161096919552</v>
      </c>
      <c r="F13" s="115">
        <v>-705.51059700212056</v>
      </c>
      <c r="G13" s="115">
        <v>-757.74841883057491</v>
      </c>
      <c r="H13" s="115">
        <v>3811.0785828096164</v>
      </c>
      <c r="I13" s="115">
        <v>1664.0255400586402</v>
      </c>
      <c r="J13" s="115">
        <v>4059.4210702014825</v>
      </c>
      <c r="K13" s="115">
        <v>-3096.7479718414843</v>
      </c>
      <c r="L13" s="115">
        <v>-4185.3282385433449</v>
      </c>
    </row>
    <row r="14" spans="2:12">
      <c r="B14" s="65" t="s">
        <v>187</v>
      </c>
      <c r="C14" s="11" t="s">
        <v>286</v>
      </c>
      <c r="D14" s="116">
        <v>-256.74209004562454</v>
      </c>
      <c r="E14" s="116">
        <v>-297.73611579319424</v>
      </c>
      <c r="F14" s="116">
        <v>80.476045408324168</v>
      </c>
      <c r="G14" s="116">
        <v>217.04300296728107</v>
      </c>
      <c r="H14" s="116">
        <v>126.68761117751242</v>
      </c>
      <c r="I14" s="116">
        <v>389.45361642510767</v>
      </c>
      <c r="J14" s="116">
        <v>735.4535366677319</v>
      </c>
      <c r="K14" s="116">
        <v>267.5217463844898</v>
      </c>
      <c r="L14" s="116">
        <v>-145.72102472391578</v>
      </c>
    </row>
    <row r="15" spans="2:12">
      <c r="B15" s="65" t="s">
        <v>188</v>
      </c>
      <c r="C15" s="11" t="s">
        <v>287</v>
      </c>
      <c r="D15" s="116">
        <v>-45.015361197173618</v>
      </c>
      <c r="E15" s="116">
        <v>-10.707578956099198</v>
      </c>
      <c r="F15" s="116">
        <v>-51.421058974126041</v>
      </c>
      <c r="G15" s="116">
        <v>-10.264309651587094</v>
      </c>
      <c r="H15" s="116">
        <v>148.79532802292735</v>
      </c>
      <c r="I15" s="116">
        <v>35.118650378469958</v>
      </c>
      <c r="J15" s="116">
        <v>137.50042285441296</v>
      </c>
      <c r="K15" s="116">
        <v>-61.286926480257819</v>
      </c>
      <c r="L15" s="116">
        <v>-64.690961655041562</v>
      </c>
    </row>
    <row r="16" spans="2:12">
      <c r="B16" s="65" t="s">
        <v>189</v>
      </c>
      <c r="C16" s="11" t="s">
        <v>288</v>
      </c>
      <c r="D16" s="116">
        <v>-1898.1075579096046</v>
      </c>
      <c r="E16" s="116">
        <v>-633.23880997562765</v>
      </c>
      <c r="F16" s="116">
        <v>-842.53183965340054</v>
      </c>
      <c r="G16" s="116">
        <v>-848.05542567939335</v>
      </c>
      <c r="H16" s="116">
        <v>3250.0142620858264</v>
      </c>
      <c r="I16" s="116">
        <v>1294.4252635409553</v>
      </c>
      <c r="J16" s="116">
        <v>2933.1243772502435</v>
      </c>
      <c r="K16" s="116">
        <v>-3120.3592444936558</v>
      </c>
      <c r="L16" s="116">
        <v>-3891.8575919605983</v>
      </c>
    </row>
    <row r="17" spans="2:12">
      <c r="B17" s="65" t="s">
        <v>190</v>
      </c>
      <c r="C17" s="11" t="s">
        <v>289</v>
      </c>
      <c r="D17" s="116">
        <v>-5.5317692967998031</v>
      </c>
      <c r="E17" s="116">
        <v>0.83841755335853585</v>
      </c>
      <c r="F17" s="116">
        <v>-2.5278313490841158</v>
      </c>
      <c r="G17" s="116">
        <v>-4.102155775780802</v>
      </c>
      <c r="H17" s="116">
        <v>9.3192465184500879</v>
      </c>
      <c r="I17" s="116">
        <v>-0.19200501021176561</v>
      </c>
      <c r="J17" s="116">
        <v>-0.21454636100065805</v>
      </c>
      <c r="K17" s="116">
        <v>-0.15251070561542412</v>
      </c>
      <c r="L17" s="116">
        <v>9.818306147237299E-2</v>
      </c>
    </row>
    <row r="18" spans="2:12">
      <c r="B18" s="65" t="s">
        <v>191</v>
      </c>
      <c r="C18" s="11" t="s">
        <v>290</v>
      </c>
      <c r="D18" s="116">
        <v>-266.45080863999999</v>
      </c>
      <c r="E18" s="116">
        <v>-16.123487949999614</v>
      </c>
      <c r="F18" s="116">
        <v>110.78865145940524</v>
      </c>
      <c r="G18" s="116">
        <v>-111.91829539999978</v>
      </c>
      <c r="H18" s="116">
        <v>274.99242441000013</v>
      </c>
      <c r="I18" s="116">
        <v>-54.671061040001305</v>
      </c>
      <c r="J18" s="116">
        <v>253.27135344000092</v>
      </c>
      <c r="K18" s="116">
        <v>-182.41296785999899</v>
      </c>
      <c r="L18" s="116">
        <v>-77.132439949999565</v>
      </c>
    </row>
    <row r="19" spans="2:12">
      <c r="B19" s="65" t="s">
        <v>192</v>
      </c>
      <c r="C19" s="11" t="s">
        <v>291</v>
      </c>
      <c r="D19" s="116">
        <v>0</v>
      </c>
      <c r="E19" s="116">
        <v>-6.7649871216292302E-3</v>
      </c>
      <c r="F19" s="116">
        <v>-3.7183767825646419E-2</v>
      </c>
      <c r="G19" s="116">
        <v>-4.5127786853174992E-2</v>
      </c>
      <c r="H19" s="116">
        <v>0.12359672280667056</v>
      </c>
      <c r="I19" s="116">
        <v>-1.6306061113583802E-2</v>
      </c>
      <c r="J19" s="116">
        <v>0</v>
      </c>
      <c r="K19" s="116">
        <v>0</v>
      </c>
      <c r="L19" s="116">
        <v>0</v>
      </c>
    </row>
    <row r="20" spans="2:12">
      <c r="B20" s="65" t="s">
        <v>193</v>
      </c>
      <c r="C20" s="11" t="s">
        <v>292</v>
      </c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</row>
    <row r="21" spans="2:12">
      <c r="B21" s="65" t="s">
        <v>194</v>
      </c>
      <c r="C21" s="11" t="s">
        <v>293</v>
      </c>
      <c r="D21" s="116">
        <v>-0.1308331960461569</v>
      </c>
      <c r="E21" s="116">
        <v>6.3159379488172698E-2</v>
      </c>
      <c r="F21" s="116">
        <v>-0.24957381541364812</v>
      </c>
      <c r="G21" s="116">
        <v>-0.3856533842417888</v>
      </c>
      <c r="H21" s="116">
        <v>1.0718708020927326</v>
      </c>
      <c r="I21" s="116">
        <v>-9.2618174565961747E-2</v>
      </c>
      <c r="J21" s="116">
        <v>0.20154247009402224</v>
      </c>
      <c r="K21" s="116">
        <v>-0.18449412644624727</v>
      </c>
      <c r="L21" s="116">
        <v>-6.030951025261766</v>
      </c>
    </row>
    <row r="22" spans="2:12" s="19" customFormat="1" ht="14">
      <c r="B22" s="66" t="s">
        <v>195</v>
      </c>
      <c r="C22" s="43" t="s">
        <v>304</v>
      </c>
      <c r="D22" s="115">
        <v>-522.28439327820001</v>
      </c>
      <c r="E22" s="115">
        <v>-880.30084862535148</v>
      </c>
      <c r="F22" s="115">
        <v>525.64323643143302</v>
      </c>
      <c r="G22" s="115">
        <v>983.16885688276363</v>
      </c>
      <c r="H22" s="115">
        <v>30.698131025017165</v>
      </c>
      <c r="I22" s="115">
        <v>1898.7882250602179</v>
      </c>
      <c r="J22" s="115">
        <v>849.7297542636702</v>
      </c>
      <c r="K22" s="115">
        <v>-1235.118099311044</v>
      </c>
      <c r="L22" s="115">
        <v>-4999.8137196551997</v>
      </c>
    </row>
    <row r="23" spans="2:12">
      <c r="B23" s="65" t="s">
        <v>196</v>
      </c>
      <c r="C23" s="11" t="s">
        <v>295</v>
      </c>
      <c r="D23" s="116">
        <v>-214.87305209000021</v>
      </c>
      <c r="E23" s="116">
        <v>-86.351767549999849</v>
      </c>
      <c r="F23" s="116">
        <v>-93.256906970000074</v>
      </c>
      <c r="G23" s="116">
        <v>64.787196139999878</v>
      </c>
      <c r="H23" s="116">
        <v>65.452672730000018</v>
      </c>
      <c r="I23" s="116">
        <v>-22.970540720000049</v>
      </c>
      <c r="J23" s="116">
        <v>116.33556059000011</v>
      </c>
      <c r="K23" s="116">
        <v>358.43920812330293</v>
      </c>
      <c r="L23" s="116">
        <v>-213.45399970999978</v>
      </c>
    </row>
    <row r="24" spans="2:12">
      <c r="B24" s="65" t="s">
        <v>197</v>
      </c>
      <c r="C24" s="11" t="s">
        <v>287</v>
      </c>
      <c r="D24" s="116">
        <v>-416.45759965500906</v>
      </c>
      <c r="E24" s="116">
        <v>-577.8255543454261</v>
      </c>
      <c r="F24" s="116">
        <v>375.39412785334832</v>
      </c>
      <c r="G24" s="116">
        <v>662.50248355735653</v>
      </c>
      <c r="H24" s="116">
        <v>-293.6979224810969</v>
      </c>
      <c r="I24" s="116">
        <v>579.36764904434688</v>
      </c>
      <c r="J24" s="116">
        <v>168.87582438680013</v>
      </c>
      <c r="K24" s="116">
        <v>404.94663201093505</v>
      </c>
      <c r="L24" s="116">
        <v>-235.92635491077129</v>
      </c>
    </row>
    <row r="25" spans="2:12">
      <c r="B25" s="65" t="s">
        <v>198</v>
      </c>
      <c r="C25" s="11" t="s">
        <v>288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1.4163268491167384E-2</v>
      </c>
      <c r="K25" s="116">
        <v>-0.11910025092728938</v>
      </c>
      <c r="L25" s="116">
        <v>-7.1900957910500142E-4</v>
      </c>
    </row>
    <row r="26" spans="2:12">
      <c r="B26" s="65" t="s">
        <v>199</v>
      </c>
      <c r="C26" s="11" t="s">
        <v>289</v>
      </c>
      <c r="D26" s="116">
        <v>-0.19014062513010299</v>
      </c>
      <c r="E26" s="116">
        <v>-3.7782422215559802E-2</v>
      </c>
      <c r="F26" s="116">
        <v>1.51172559005833E-2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</row>
    <row r="27" spans="2:12">
      <c r="B27" s="65" t="s">
        <v>200</v>
      </c>
      <c r="C27" s="11" t="s">
        <v>290</v>
      </c>
      <c r="D27" s="116">
        <v>132.05517937000008</v>
      </c>
      <c r="E27" s="116">
        <v>-217.72804507999996</v>
      </c>
      <c r="F27" s="116">
        <v>242.66100091999991</v>
      </c>
      <c r="G27" s="116">
        <v>260.29827466000017</v>
      </c>
      <c r="H27" s="116">
        <v>263.31192958999986</v>
      </c>
      <c r="I27" s="116">
        <v>1340.6513907100002</v>
      </c>
      <c r="J27" s="116">
        <v>586.67216496000026</v>
      </c>
      <c r="K27" s="116">
        <v>-1992.7284005900001</v>
      </c>
      <c r="L27" s="116">
        <v>-4468.0896796700008</v>
      </c>
    </row>
    <row r="28" spans="2:12">
      <c r="B28" s="65" t="s">
        <v>201</v>
      </c>
      <c r="C28" s="11" t="s">
        <v>291</v>
      </c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</row>
    <row r="29" spans="2:12">
      <c r="B29" s="65" t="s">
        <v>202</v>
      </c>
      <c r="C29" s="11" t="s">
        <v>292</v>
      </c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</row>
    <row r="30" spans="2:12">
      <c r="B30" s="65" t="s">
        <v>203</v>
      </c>
      <c r="C30" s="11" t="s">
        <v>296</v>
      </c>
      <c r="D30" s="116">
        <v>-3.863208638060728</v>
      </c>
      <c r="E30" s="116">
        <v>1.6423007722900633</v>
      </c>
      <c r="F30" s="116">
        <v>0.82989737218431692</v>
      </c>
      <c r="G30" s="116">
        <v>19.093162725407097</v>
      </c>
      <c r="H30" s="116">
        <v>3.0203611861141804</v>
      </c>
      <c r="I30" s="116">
        <v>1.7397260258707279</v>
      </c>
      <c r="J30" s="116">
        <v>5.6588789483785344</v>
      </c>
      <c r="K30" s="116">
        <v>1.0164030656455214</v>
      </c>
      <c r="L30" s="116">
        <v>-0.48496635484851658</v>
      </c>
    </row>
    <row r="31" spans="2:12">
      <c r="L31" s="45"/>
    </row>
    <row r="32" spans="2:12">
      <c r="L32" s="45"/>
    </row>
    <row r="33" spans="12:12">
      <c r="L33" s="45"/>
    </row>
    <row r="34" spans="12:12">
      <c r="L34" s="45"/>
    </row>
    <row r="35" spans="12:12">
      <c r="L35" s="45"/>
    </row>
    <row r="36" spans="12:12">
      <c r="L36" s="45"/>
    </row>
    <row r="37" spans="12:12">
      <c r="L37" s="45"/>
    </row>
    <row r="38" spans="12:12">
      <c r="L38" s="45"/>
    </row>
    <row r="39" spans="12:12">
      <c r="L39" s="45"/>
    </row>
    <row r="40" spans="12:12">
      <c r="L40" s="45"/>
    </row>
    <row r="41" spans="12:12">
      <c r="L41" s="45"/>
    </row>
    <row r="42" spans="12:12">
      <c r="L42" s="45"/>
    </row>
    <row r="43" spans="12:12">
      <c r="L43" s="45"/>
    </row>
    <row r="44" spans="12:12">
      <c r="L44" s="45"/>
    </row>
    <row r="45" spans="12:12">
      <c r="L45" s="45"/>
    </row>
    <row r="46" spans="12:12">
      <c r="L46" s="45"/>
    </row>
    <row r="47" spans="12:12">
      <c r="L47" s="45"/>
    </row>
    <row r="48" spans="12:12">
      <c r="L48" s="45"/>
    </row>
    <row r="49" spans="12:12">
      <c r="L49" s="45"/>
    </row>
    <row r="50" spans="12:12">
      <c r="L50" s="45"/>
    </row>
    <row r="51" spans="12:12">
      <c r="L51" s="45"/>
    </row>
    <row r="52" spans="12:12">
      <c r="L52" s="45"/>
    </row>
    <row r="53" spans="12:12">
      <c r="L53" s="45"/>
    </row>
    <row r="54" spans="12:12">
      <c r="L54" s="45"/>
    </row>
    <row r="55" spans="12:12">
      <c r="L55" s="45"/>
    </row>
    <row r="56" spans="12:12">
      <c r="L56" s="45"/>
    </row>
    <row r="57" spans="12:12">
      <c r="L57" s="45"/>
    </row>
    <row r="58" spans="12:12">
      <c r="L58" s="45"/>
    </row>
    <row r="59" spans="12:12">
      <c r="L59" s="45"/>
    </row>
    <row r="60" spans="12:12">
      <c r="L60" s="45"/>
    </row>
    <row r="61" spans="12:12">
      <c r="L61" s="45"/>
    </row>
    <row r="62" spans="12:12">
      <c r="L62" s="45"/>
    </row>
    <row r="63" spans="12:12">
      <c r="L63" s="45"/>
    </row>
    <row r="64" spans="12:12">
      <c r="L64" s="45"/>
    </row>
    <row r="65" spans="12:12">
      <c r="L65" s="45"/>
    </row>
    <row r="66" spans="12:12">
      <c r="L66" s="45"/>
    </row>
    <row r="67" spans="12:12">
      <c r="L67" s="45"/>
    </row>
    <row r="68" spans="12:12">
      <c r="L68" s="45"/>
    </row>
    <row r="69" spans="12:12">
      <c r="L69" s="45"/>
    </row>
    <row r="70" spans="12:12">
      <c r="L70" s="45"/>
    </row>
    <row r="71" spans="12:12">
      <c r="L71" s="45"/>
    </row>
    <row r="72" spans="12:12">
      <c r="L72" s="45"/>
    </row>
    <row r="73" spans="12:12">
      <c r="L73" s="45"/>
    </row>
    <row r="74" spans="12:12">
      <c r="L74" s="45"/>
    </row>
    <row r="75" spans="12:12">
      <c r="L75" s="45"/>
    </row>
    <row r="76" spans="12:12">
      <c r="L76" s="45"/>
    </row>
    <row r="77" spans="12:12">
      <c r="L77" s="45"/>
    </row>
    <row r="78" spans="12:12">
      <c r="L78" s="45"/>
    </row>
    <row r="79" spans="12:12">
      <c r="L79" s="45"/>
    </row>
    <row r="80" spans="12:12">
      <c r="L80" s="45"/>
    </row>
    <row r="81" spans="12:12">
      <c r="L81" s="45"/>
    </row>
    <row r="82" spans="12:12">
      <c r="L82" s="45"/>
    </row>
    <row r="83" spans="12:12">
      <c r="L83" s="45"/>
    </row>
    <row r="84" spans="12:12">
      <c r="L84" s="45"/>
    </row>
    <row r="85" spans="12:12">
      <c r="L85" s="45"/>
    </row>
    <row r="86" spans="12:12">
      <c r="L86" s="45"/>
    </row>
    <row r="87" spans="12:12">
      <c r="L87" s="45"/>
    </row>
    <row r="88" spans="12:12">
      <c r="L88" s="45"/>
    </row>
    <row r="89" spans="12:12">
      <c r="L89" s="45"/>
    </row>
    <row r="90" spans="12:12">
      <c r="L90" s="45"/>
    </row>
    <row r="91" spans="12:12">
      <c r="L91" s="45"/>
    </row>
    <row r="92" spans="12:12">
      <c r="L92" s="45"/>
    </row>
    <row r="93" spans="12:12">
      <c r="L93" s="45"/>
    </row>
    <row r="94" spans="12:12">
      <c r="L94" s="45"/>
    </row>
    <row r="95" spans="12:12">
      <c r="L95" s="45"/>
    </row>
    <row r="96" spans="12:12">
      <c r="L96" s="45"/>
    </row>
    <row r="97" spans="12:12">
      <c r="L97" s="45"/>
    </row>
    <row r="98" spans="12:12">
      <c r="L98" s="45"/>
    </row>
    <row r="99" spans="12:12">
      <c r="L99" s="45"/>
    </row>
    <row r="100" spans="12:12">
      <c r="L100" s="45"/>
    </row>
    <row r="101" spans="12:12">
      <c r="L101" s="45"/>
    </row>
    <row r="102" spans="12:12">
      <c r="L102" s="45"/>
    </row>
    <row r="103" spans="12:12">
      <c r="L103" s="45"/>
    </row>
    <row r="104" spans="12:12">
      <c r="L104" s="45"/>
    </row>
    <row r="105" spans="12:12">
      <c r="L105" s="45"/>
    </row>
    <row r="106" spans="12:12">
      <c r="L106" s="45"/>
    </row>
    <row r="107" spans="12:12">
      <c r="L107" s="45"/>
    </row>
    <row r="108" spans="12:12">
      <c r="L108" s="45"/>
    </row>
    <row r="109" spans="12:12">
      <c r="L109" s="45"/>
    </row>
    <row r="110" spans="12:12">
      <c r="L110" s="45"/>
    </row>
    <row r="111" spans="12:12">
      <c r="L111" s="45"/>
    </row>
    <row r="112" spans="12:12">
      <c r="L112" s="45"/>
    </row>
    <row r="113" spans="12:12">
      <c r="L113" s="45"/>
    </row>
    <row r="114" spans="12:12">
      <c r="L114" s="45"/>
    </row>
    <row r="115" spans="12:12">
      <c r="L115" s="45"/>
    </row>
    <row r="116" spans="12:12">
      <c r="L116" s="45"/>
    </row>
    <row r="117" spans="12:12">
      <c r="L117" s="45"/>
    </row>
    <row r="118" spans="12:12">
      <c r="L118" s="45"/>
    </row>
    <row r="119" spans="12:12">
      <c r="L119" s="45"/>
    </row>
    <row r="120" spans="12:12">
      <c r="L120" s="45"/>
    </row>
    <row r="121" spans="12:12">
      <c r="L121" s="45"/>
    </row>
    <row r="122" spans="12:12">
      <c r="L122" s="45"/>
    </row>
    <row r="123" spans="12:12">
      <c r="L123" s="45"/>
    </row>
    <row r="124" spans="12:12">
      <c r="L124" s="45"/>
    </row>
    <row r="125" spans="12:12">
      <c r="L125" s="45"/>
    </row>
    <row r="126" spans="12:12">
      <c r="L126" s="45"/>
    </row>
    <row r="127" spans="12:12">
      <c r="L127" s="45"/>
    </row>
    <row r="128" spans="12:12">
      <c r="L128" s="45"/>
    </row>
    <row r="129" spans="12:12">
      <c r="L129" s="45"/>
    </row>
    <row r="130" spans="12:12">
      <c r="L130" s="45"/>
    </row>
    <row r="131" spans="12:12">
      <c r="L131" s="45"/>
    </row>
    <row r="132" spans="12:12">
      <c r="L132" s="45"/>
    </row>
    <row r="133" spans="12:12">
      <c r="L133" s="45"/>
    </row>
    <row r="134" spans="12:12">
      <c r="L134" s="45"/>
    </row>
    <row r="135" spans="12:12">
      <c r="L135" s="45"/>
    </row>
    <row r="136" spans="12:12">
      <c r="L136" s="45"/>
    </row>
    <row r="137" spans="12:12">
      <c r="L137" s="45"/>
    </row>
    <row r="138" spans="12:12">
      <c r="L138" s="45"/>
    </row>
    <row r="139" spans="12:12">
      <c r="L139" s="45"/>
    </row>
    <row r="140" spans="12:12">
      <c r="L140" s="45"/>
    </row>
    <row r="141" spans="12:12">
      <c r="L141" s="45"/>
    </row>
    <row r="142" spans="12:12">
      <c r="L142" s="45"/>
    </row>
    <row r="143" spans="12:12">
      <c r="L143" s="45"/>
    </row>
    <row r="144" spans="12:12">
      <c r="L144" s="45"/>
    </row>
    <row r="145" spans="12:12">
      <c r="L145" s="45"/>
    </row>
    <row r="146" spans="12:12">
      <c r="L146" s="45"/>
    </row>
    <row r="147" spans="12:12">
      <c r="L147" s="45"/>
    </row>
    <row r="148" spans="12:12">
      <c r="L148" s="45"/>
    </row>
    <row r="149" spans="12:12">
      <c r="L149" s="45"/>
    </row>
    <row r="150" spans="12:12">
      <c r="L150" s="45"/>
    </row>
    <row r="151" spans="12:12">
      <c r="L151" s="45"/>
    </row>
    <row r="152" spans="12:12">
      <c r="L152" s="45"/>
    </row>
    <row r="153" spans="12:12">
      <c r="L153" s="45"/>
    </row>
    <row r="154" spans="12:12">
      <c r="L154" s="45"/>
    </row>
    <row r="155" spans="12:12">
      <c r="L155" s="45"/>
    </row>
    <row r="156" spans="12:12">
      <c r="L156" s="45"/>
    </row>
    <row r="157" spans="12:12">
      <c r="L157" s="45"/>
    </row>
    <row r="158" spans="12:12">
      <c r="L158" s="45"/>
    </row>
    <row r="159" spans="12:12">
      <c r="L159" s="45"/>
    </row>
    <row r="160" spans="12:12">
      <c r="L160" s="45"/>
    </row>
    <row r="161" spans="12:12">
      <c r="L161" s="45"/>
    </row>
    <row r="162" spans="12:12">
      <c r="L162" s="45"/>
    </row>
    <row r="163" spans="12:12">
      <c r="L163" s="45"/>
    </row>
    <row r="164" spans="12:12">
      <c r="L164" s="45"/>
    </row>
    <row r="165" spans="12:12">
      <c r="L165" s="45"/>
    </row>
    <row r="166" spans="12:12">
      <c r="L166" s="45"/>
    </row>
    <row r="167" spans="12:12">
      <c r="L167" s="45"/>
    </row>
    <row r="168" spans="12:12">
      <c r="L168" s="45"/>
    </row>
    <row r="169" spans="12:12">
      <c r="L169" s="45"/>
    </row>
    <row r="170" spans="12:12">
      <c r="L170" s="45"/>
    </row>
    <row r="171" spans="12:12">
      <c r="L171" s="45"/>
    </row>
    <row r="172" spans="12:12">
      <c r="L172" s="45"/>
    </row>
    <row r="173" spans="12:12">
      <c r="L173" s="45"/>
    </row>
    <row r="174" spans="12:12">
      <c r="L174" s="45"/>
    </row>
  </sheetData>
  <mergeCells count="4">
    <mergeCell ref="B4:C4"/>
    <mergeCell ref="D2:L2"/>
    <mergeCell ref="D3:L3"/>
    <mergeCell ref="D4:L4"/>
  </mergeCells>
  <phoneticPr fontId="39" type="noConversion"/>
  <hyperlinks>
    <hyperlink ref="B1" location="Indice!A1" display="Regresar" xr:uid="{1EC3B4C6-F140-4AD6-85C0-607BBD87CC3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4D5B-E357-4F55-9A6A-F9D2301E62AF}">
  <dimension ref="A1:L31"/>
  <sheetViews>
    <sheetView showGridLines="0" zoomScaleNormal="100" workbookViewId="0">
      <pane xSplit="3" ySplit="6" topLeftCell="F7" activePane="bottomRight" state="frozen"/>
      <selection activeCell="L1" sqref="L1:L1048576"/>
      <selection pane="topRight" activeCell="L1" sqref="L1:L1048576"/>
      <selection pane="bottomLeft" activeCell="L1" sqref="L1:L1048576"/>
      <selection pane="bottomRight" activeCell="F8" sqref="F8"/>
    </sheetView>
  </sheetViews>
  <sheetFormatPr baseColWidth="10" defaultColWidth="11.453125" defaultRowHeight="14.5"/>
  <cols>
    <col min="2" max="2" width="11.453125" style="16"/>
    <col min="3" max="3" width="61.54296875" style="16" customWidth="1"/>
    <col min="5" max="16384" width="11.453125" style="16"/>
  </cols>
  <sheetData>
    <row r="1" spans="2:12" customFormat="1" ht="15" thickBot="1">
      <c r="B1" s="10" t="s">
        <v>9</v>
      </c>
      <c r="D1" s="22"/>
      <c r="E1" s="22"/>
      <c r="F1" s="22"/>
      <c r="G1" s="22"/>
      <c r="H1" s="22"/>
      <c r="I1" s="22"/>
      <c r="J1" s="22"/>
      <c r="K1" s="22"/>
    </row>
    <row r="2" spans="2:12" ht="15" customHeight="1">
      <c r="B2" s="24"/>
      <c r="C2" s="25"/>
      <c r="D2" s="70" t="str">
        <f>Indice!H24</f>
        <v>Sector Público</v>
      </c>
      <c r="E2" s="71"/>
      <c r="F2" s="71"/>
      <c r="G2" s="71"/>
      <c r="H2" s="71"/>
      <c r="I2" s="71"/>
      <c r="J2" s="71"/>
      <c r="K2" s="71"/>
      <c r="L2" s="71"/>
    </row>
    <row r="3" spans="2:12" ht="15" customHeight="1">
      <c r="B3" s="26" t="s">
        <v>204</v>
      </c>
      <c r="C3" s="27"/>
      <c r="D3" s="70" t="s">
        <v>399</v>
      </c>
      <c r="E3" s="71"/>
      <c r="F3" s="71"/>
      <c r="G3" s="71"/>
      <c r="H3" s="71"/>
      <c r="I3" s="71"/>
      <c r="J3" s="71"/>
      <c r="K3" s="71"/>
      <c r="L3" s="71"/>
    </row>
    <row r="4" spans="2:12" ht="18" customHeight="1" thickBot="1">
      <c r="B4" s="77" t="s">
        <v>205</v>
      </c>
      <c r="C4" s="78"/>
      <c r="D4" s="72" t="str">
        <f>_xlfn.CONCAT("Cifras ",Indice!H25)</f>
        <v>Cifras Anuales</v>
      </c>
      <c r="E4" s="73"/>
      <c r="F4" s="73"/>
      <c r="G4" s="73"/>
      <c r="H4" s="73"/>
      <c r="I4" s="73"/>
      <c r="J4" s="73"/>
      <c r="K4" s="73"/>
      <c r="L4" s="73"/>
    </row>
    <row r="5" spans="2:12" ht="14.25" customHeight="1" thickBot="1">
      <c r="E5"/>
      <c r="F5"/>
      <c r="G5"/>
      <c r="H5"/>
      <c r="I5"/>
      <c r="J5"/>
      <c r="K5"/>
    </row>
    <row r="6" spans="2:12">
      <c r="D6" s="96">
        <v>2014</v>
      </c>
      <c r="E6" s="96">
        <v>2015</v>
      </c>
      <c r="F6" s="96">
        <v>2016</v>
      </c>
      <c r="G6" s="96">
        <v>2017</v>
      </c>
      <c r="H6" s="96">
        <v>2018</v>
      </c>
      <c r="I6" s="96">
        <v>2019</v>
      </c>
      <c r="J6" s="96">
        <v>2020</v>
      </c>
      <c r="K6" s="96">
        <v>2021</v>
      </c>
      <c r="L6" s="96">
        <v>2022</v>
      </c>
    </row>
    <row r="7" spans="2:12">
      <c r="B7" s="114" t="s">
        <v>206</v>
      </c>
      <c r="C7" s="95" t="s">
        <v>297</v>
      </c>
      <c r="D7" s="105">
        <v>13.029613080000003</v>
      </c>
      <c r="E7" s="105">
        <v>65.596245040000014</v>
      </c>
      <c r="F7" s="105">
        <v>48.747259020000001</v>
      </c>
      <c r="G7" s="105">
        <v>703.02331749999996</v>
      </c>
      <c r="H7" s="105">
        <v>23.920703424101202</v>
      </c>
      <c r="I7" s="105">
        <v>54.341025650292359</v>
      </c>
      <c r="J7" s="105">
        <v>-20.353979728886934</v>
      </c>
      <c r="K7" s="105">
        <v>166.0906346811131</v>
      </c>
      <c r="L7" s="105">
        <v>-77.767623538913867</v>
      </c>
    </row>
    <row r="8" spans="2:12" s="19" customFormat="1" ht="14">
      <c r="B8" s="46" t="s">
        <v>207</v>
      </c>
      <c r="C8" s="47" t="s">
        <v>298</v>
      </c>
      <c r="D8" s="115">
        <v>24.779546990000004</v>
      </c>
      <c r="E8" s="115">
        <v>87.350241100000019</v>
      </c>
      <c r="F8" s="115">
        <v>59.082981569999987</v>
      </c>
      <c r="G8" s="115">
        <v>48.655348050000001</v>
      </c>
      <c r="H8" s="115">
        <v>47.80097777999999</v>
      </c>
      <c r="I8" s="115">
        <v>40.341592210000002</v>
      </c>
      <c r="J8" s="115">
        <v>38.641966430000004</v>
      </c>
      <c r="K8" s="115">
        <v>128.71941303</v>
      </c>
      <c r="L8" s="115">
        <v>33.726878640000002</v>
      </c>
    </row>
    <row r="9" spans="2:12">
      <c r="B9" s="12" t="s">
        <v>208</v>
      </c>
      <c r="C9" s="11" t="s">
        <v>268</v>
      </c>
      <c r="D9" s="116">
        <v>24.549346990000004</v>
      </c>
      <c r="E9" s="116">
        <v>86.68074110000002</v>
      </c>
      <c r="F9" s="116">
        <v>59.033181569999989</v>
      </c>
      <c r="G9" s="116">
        <v>48.552348049999999</v>
      </c>
      <c r="H9" s="116">
        <v>47.882652779999987</v>
      </c>
      <c r="I9" s="116">
        <v>40.017262870000003</v>
      </c>
      <c r="J9" s="116">
        <v>38.535291430000001</v>
      </c>
      <c r="K9" s="116">
        <v>127.87062017</v>
      </c>
      <c r="L9" s="116">
        <v>34.48064084</v>
      </c>
    </row>
    <row r="10" spans="2:12">
      <c r="B10" s="12" t="s">
        <v>209</v>
      </c>
      <c r="C10" s="11" t="s">
        <v>269</v>
      </c>
      <c r="D10" s="116">
        <v>0.23019999999999996</v>
      </c>
      <c r="E10" s="116">
        <v>0.66949999999999998</v>
      </c>
      <c r="F10" s="116">
        <v>4.9800000000000066E-2</v>
      </c>
      <c r="G10" s="116">
        <v>0.10299999999999998</v>
      </c>
      <c r="H10" s="116">
        <v>-8.1674999999999942E-2</v>
      </c>
      <c r="I10" s="116">
        <v>0.32432934000000002</v>
      </c>
      <c r="J10" s="116">
        <v>0.10667499999999963</v>
      </c>
      <c r="K10" s="116">
        <v>0.84879286000000054</v>
      </c>
      <c r="L10" s="116">
        <v>-0.75376220000000016</v>
      </c>
    </row>
    <row r="11" spans="2:12">
      <c r="B11" s="12" t="s">
        <v>210</v>
      </c>
      <c r="C11" s="11" t="s">
        <v>270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</row>
    <row r="12" spans="2:12">
      <c r="B12" s="12" t="s">
        <v>211</v>
      </c>
      <c r="C12" s="11" t="s">
        <v>271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</row>
    <row r="13" spans="2:12" s="19" customFormat="1" ht="14">
      <c r="B13" s="17" t="s">
        <v>212</v>
      </c>
      <c r="C13" s="18" t="s">
        <v>299</v>
      </c>
      <c r="D13" s="115">
        <v>-11.749933910000001</v>
      </c>
      <c r="E13" s="115">
        <v>-21.753996060000006</v>
      </c>
      <c r="F13" s="115">
        <v>-10.335722549999996</v>
      </c>
      <c r="G13" s="115">
        <v>654.36796944999992</v>
      </c>
      <c r="H13" s="115">
        <v>-23.880274355898781</v>
      </c>
      <c r="I13" s="115">
        <v>13.999433440292357</v>
      </c>
      <c r="J13" s="115">
        <v>-58.995946158886937</v>
      </c>
      <c r="K13" s="115">
        <v>37.371221651113103</v>
      </c>
      <c r="L13" s="115">
        <v>-111.49450217891388</v>
      </c>
    </row>
    <row r="14" spans="2:12">
      <c r="B14" s="12" t="s">
        <v>213</v>
      </c>
      <c r="C14" s="11" t="s">
        <v>286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</row>
    <row r="15" spans="2:12">
      <c r="B15" s="12" t="s">
        <v>214</v>
      </c>
      <c r="C15" s="11" t="s">
        <v>287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</row>
    <row r="16" spans="2:12">
      <c r="B16" s="12" t="s">
        <v>215</v>
      </c>
      <c r="C16" s="11" t="s">
        <v>288</v>
      </c>
      <c r="D16" s="116">
        <v>0</v>
      </c>
      <c r="E16" s="116">
        <v>-0.82764119999999997</v>
      </c>
      <c r="F16" s="116">
        <v>-5.3222981200000001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</row>
    <row r="17" spans="2:12">
      <c r="B17" s="12" t="s">
        <v>216</v>
      </c>
      <c r="C17" s="11" t="s">
        <v>289</v>
      </c>
      <c r="D17" s="116">
        <v>-3.3842952200000007</v>
      </c>
      <c r="E17" s="116">
        <v>-1.495037790124164</v>
      </c>
      <c r="F17" s="116">
        <v>-3.5642909099999995</v>
      </c>
      <c r="G17" s="116">
        <v>-4.9347326355406174E-15</v>
      </c>
      <c r="H17" s="116">
        <v>-20.331623710000034</v>
      </c>
      <c r="I17" s="116">
        <v>-1.9568970765252076E-4</v>
      </c>
      <c r="J17" s="116">
        <v>-39.753462550528347</v>
      </c>
      <c r="K17" s="116">
        <v>-6.3944358000000117</v>
      </c>
      <c r="L17" s="116">
        <v>-112.89668977522589</v>
      </c>
    </row>
    <row r="18" spans="2:12">
      <c r="B18" s="12" t="s">
        <v>217</v>
      </c>
      <c r="C18" s="11" t="s">
        <v>290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</row>
    <row r="19" spans="2:12">
      <c r="B19" s="12" t="s">
        <v>218</v>
      </c>
      <c r="C19" s="11" t="s">
        <v>291</v>
      </c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</row>
    <row r="20" spans="2:12">
      <c r="B20" s="12" t="s">
        <v>219</v>
      </c>
      <c r="C20" s="11" t="s">
        <v>292</v>
      </c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</row>
    <row r="21" spans="2:12">
      <c r="B21" s="12" t="s">
        <v>220</v>
      </c>
      <c r="C21" s="11" t="s">
        <v>293</v>
      </c>
      <c r="D21" s="116">
        <v>-8.3656386900000008</v>
      </c>
      <c r="E21" s="116">
        <v>-19.431341319875841</v>
      </c>
      <c r="F21" s="116">
        <v>-6.8081941099999961</v>
      </c>
      <c r="G21" s="116">
        <v>633.23137601999997</v>
      </c>
      <c r="H21" s="116">
        <v>-10.128244785898747</v>
      </c>
      <c r="I21" s="116">
        <v>-5.8101223499999906</v>
      </c>
      <c r="J21" s="116">
        <v>-20.729983268358584</v>
      </c>
      <c r="K21" s="116">
        <v>-6.1181600888868886</v>
      </c>
      <c r="L21" s="116">
        <v>-2.2321636736879835</v>
      </c>
    </row>
    <row r="22" spans="2:12" s="19" customFormat="1" ht="14">
      <c r="B22" s="42" t="s">
        <v>221</v>
      </c>
      <c r="C22" s="43" t="s">
        <v>300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</row>
    <row r="23" spans="2:12">
      <c r="B23" s="12" t="s">
        <v>222</v>
      </c>
      <c r="C23" s="11" t="s">
        <v>295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</row>
    <row r="24" spans="2:12">
      <c r="B24" s="12" t="s">
        <v>223</v>
      </c>
      <c r="C24" s="11" t="s">
        <v>287</v>
      </c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</row>
    <row r="25" spans="2:12">
      <c r="B25" s="12" t="s">
        <v>224</v>
      </c>
      <c r="C25" s="11" t="s">
        <v>288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</row>
    <row r="26" spans="2:12">
      <c r="B26" s="12" t="s">
        <v>225</v>
      </c>
      <c r="C26" s="11" t="s">
        <v>289</v>
      </c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</row>
    <row r="27" spans="2:12">
      <c r="B27" s="12" t="s">
        <v>226</v>
      </c>
      <c r="C27" s="11" t="s">
        <v>290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</row>
    <row r="28" spans="2:12">
      <c r="B28" s="12" t="s">
        <v>227</v>
      </c>
      <c r="C28" s="11" t="s">
        <v>291</v>
      </c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</row>
    <row r="29" spans="2:12">
      <c r="B29" s="12" t="s">
        <v>228</v>
      </c>
      <c r="C29" s="11" t="s">
        <v>292</v>
      </c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</row>
    <row r="30" spans="2:12">
      <c r="B30" s="12" t="s">
        <v>229</v>
      </c>
      <c r="C30" s="11" t="s">
        <v>296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</row>
    <row r="31" spans="2:12" ht="17">
      <c r="D31" s="52"/>
      <c r="E31" s="52"/>
      <c r="F31" s="52"/>
      <c r="G31" s="52"/>
      <c r="H31" s="52"/>
      <c r="I31" s="52"/>
      <c r="J31" s="52"/>
      <c r="K31" s="52"/>
      <c r="L31" s="52"/>
    </row>
  </sheetData>
  <mergeCells count="4">
    <mergeCell ref="B4:C4"/>
    <mergeCell ref="D2:L2"/>
    <mergeCell ref="D3:L3"/>
    <mergeCell ref="D4:L4"/>
  </mergeCells>
  <phoneticPr fontId="39" type="noConversion"/>
  <hyperlinks>
    <hyperlink ref="B1" location="Indice!A1" display="Regresar" xr:uid="{477C2C1A-5FFA-42F0-A6AD-09379BC8224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72A1-FFE7-43FA-80CA-C700B6BE71AB}">
  <dimension ref="A1:L35"/>
  <sheetViews>
    <sheetView showGridLines="0" zoomScaleNormal="100" workbookViewId="0">
      <pane xSplit="3" ySplit="6" topLeftCell="G7" activePane="bottomRight" state="frozen"/>
      <selection activeCell="L1" sqref="L1:L1048576"/>
      <selection pane="topRight" activeCell="L1" sqref="L1:L1048576"/>
      <selection pane="bottomLeft" activeCell="L1" sqref="L1:L1048576"/>
      <selection pane="bottomRight" activeCell="H7" sqref="H7"/>
    </sheetView>
  </sheetViews>
  <sheetFormatPr baseColWidth="10" defaultColWidth="11.453125" defaultRowHeight="14.5"/>
  <cols>
    <col min="1" max="1" width="12.26953125" style="44" customWidth="1"/>
    <col min="2" max="2" width="11.453125" style="16"/>
    <col min="3" max="3" width="73.54296875" style="16" customWidth="1"/>
    <col min="5" max="16384" width="11.453125" style="16"/>
  </cols>
  <sheetData>
    <row r="1" spans="1:12" customFormat="1" ht="15" thickBot="1">
      <c r="A1" s="54"/>
      <c r="B1" s="10" t="s">
        <v>9</v>
      </c>
      <c r="D1" s="22"/>
      <c r="E1" s="22"/>
      <c r="F1" s="22"/>
      <c r="G1" s="22"/>
      <c r="H1" s="22"/>
      <c r="I1" s="22"/>
      <c r="J1" s="22"/>
      <c r="K1" s="22"/>
    </row>
    <row r="2" spans="1:12" ht="15" customHeight="1">
      <c r="B2" s="24"/>
      <c r="C2" s="25"/>
      <c r="D2" s="70" t="str">
        <f>Indice!H24</f>
        <v>Sector Público</v>
      </c>
      <c r="E2" s="71"/>
      <c r="F2" s="71"/>
      <c r="G2" s="71"/>
      <c r="H2" s="71"/>
      <c r="I2" s="71"/>
      <c r="J2" s="71"/>
      <c r="K2" s="71"/>
      <c r="L2" s="71"/>
    </row>
    <row r="3" spans="1:12" ht="15" customHeight="1">
      <c r="B3" s="26" t="s">
        <v>230</v>
      </c>
      <c r="C3" s="27"/>
      <c r="D3" s="70" t="s">
        <v>399</v>
      </c>
      <c r="E3" s="71"/>
      <c r="F3" s="71"/>
      <c r="G3" s="71"/>
      <c r="H3" s="71"/>
      <c r="I3" s="71"/>
      <c r="J3" s="71"/>
      <c r="K3" s="71"/>
      <c r="L3" s="71"/>
    </row>
    <row r="4" spans="1:12" ht="18" customHeight="1" thickBot="1">
      <c r="B4" s="74" t="s">
        <v>400</v>
      </c>
      <c r="C4" s="76"/>
      <c r="D4" s="72" t="str">
        <f>_xlfn.CONCAT("Cifras ",Indice!H25)</f>
        <v>Cifras Anuales</v>
      </c>
      <c r="E4" s="73"/>
      <c r="F4" s="73"/>
      <c r="G4" s="73"/>
      <c r="H4" s="73"/>
      <c r="I4" s="73"/>
      <c r="J4" s="73"/>
      <c r="K4" s="73"/>
      <c r="L4" s="73"/>
    </row>
    <row r="5" spans="1:12" ht="14.25" customHeight="1" thickBot="1">
      <c r="E5"/>
      <c r="F5"/>
      <c r="G5"/>
      <c r="H5"/>
      <c r="I5"/>
      <c r="J5"/>
      <c r="K5"/>
    </row>
    <row r="6" spans="1:12" thickBot="1">
      <c r="D6" s="55">
        <v>2014</v>
      </c>
      <c r="E6" s="55">
        <v>2015</v>
      </c>
      <c r="F6" s="55">
        <v>2016</v>
      </c>
      <c r="G6" s="96">
        <v>2017</v>
      </c>
      <c r="H6" s="96">
        <v>2018</v>
      </c>
      <c r="I6" s="96">
        <v>2019</v>
      </c>
      <c r="J6" s="96">
        <v>2020</v>
      </c>
      <c r="K6" s="96">
        <v>2021</v>
      </c>
      <c r="L6" s="96">
        <v>2022</v>
      </c>
    </row>
    <row r="7" spans="1:12" thickTop="1">
      <c r="B7" s="114" t="s">
        <v>231</v>
      </c>
      <c r="C7" s="95" t="s">
        <v>283</v>
      </c>
      <c r="D7" s="104">
        <f>+'Ganancias y Perdidas Tenencias'!D7+'Otras variaciones en Volumen'!D7</f>
        <v>-2962.6304108834488</v>
      </c>
      <c r="E7" s="104">
        <f>+'Ganancias y Perdidas Tenencias'!E7+'Otras variaciones en Volumen'!E7</f>
        <v>-1761.340516734547</v>
      </c>
      <c r="F7" s="104">
        <f>+'Ganancias y Perdidas Tenencias'!F7+'Otras variaciones en Volumen'!F7</f>
        <v>-161.67127174516875</v>
      </c>
      <c r="G7" s="105">
        <f>+'Ganancias y Perdidas Tenencias'!G7+'Otras variaciones en Volumen'!G7</f>
        <v>936.89011607218868</v>
      </c>
      <c r="H7" s="105">
        <f>+'Ganancias y Perdidas Tenencias'!H7+'Otras variaciones en Volumen'!H7</f>
        <v>3851.5368392687346</v>
      </c>
      <c r="I7" s="105">
        <f>+'Ganancias y Perdidas Tenencias'!I7+'Otras variaciones en Volumen'!I7</f>
        <v>3576.3314584591503</v>
      </c>
      <c r="J7" s="105">
        <f>+'Ganancias y Perdidas Tenencias'!J7+'Otras variaciones en Volumen'!J7</f>
        <v>4929.6815908096705</v>
      </c>
      <c r="K7" s="105">
        <f>+'Ganancias y Perdidas Tenencias'!K7+'Otras variaciones en Volumen'!K7</f>
        <v>-4176.0497780514143</v>
      </c>
      <c r="L7" s="105">
        <f>+'Ganancias y Perdidas Tenencias'!L7+'Otras variaciones en Volumen'!L7</f>
        <v>-9115.448457547458</v>
      </c>
    </row>
    <row r="8" spans="1:12" ht="14">
      <c r="B8" s="46" t="s">
        <v>232</v>
      </c>
      <c r="C8" s="47" t="s">
        <v>284</v>
      </c>
      <c r="D8" s="50">
        <f>+'Ganancias y Perdidas Tenencias'!D8+'Otras variaciones en Volumen'!D8</f>
        <v>6.0080713800000218</v>
      </c>
      <c r="E8" s="50">
        <f>+'Ganancias y Perdidas Tenencias'!E8+'Otras variaciones en Volumen'!E8</f>
        <v>97.755938920000034</v>
      </c>
      <c r="F8" s="50">
        <f>+'Ganancias y Perdidas Tenencias'!F8+'Otras variaciones en Volumen'!F8</f>
        <v>28.531811375518771</v>
      </c>
      <c r="G8" s="117">
        <f>+'Ganancias y Perdidas Tenencias'!G8+'Otras variaciones en Volumen'!G8</f>
        <v>10.077188170000028</v>
      </c>
      <c r="H8" s="117">
        <f>+'Ganancias y Perdidas Tenencias'!H8+'Otras variaciones en Volumen'!H8</f>
        <v>18.862579789999952</v>
      </c>
      <c r="I8" s="117">
        <f>+'Ganancias y Perdidas Tenencias'!I8+'Otras variaciones en Volumen'!I8</f>
        <v>-0.48174009999998191</v>
      </c>
      <c r="J8" s="117">
        <f>+'Ganancias y Perdidas Tenencias'!J8+'Otras variaciones en Volumen'!J8</f>
        <v>23.873036723404809</v>
      </c>
      <c r="K8" s="117">
        <f>+'Ganancias y Perdidas Tenencias'!K8+'Otras variaciones en Volumen'!K8</f>
        <v>105.09938810999999</v>
      </c>
      <c r="L8" s="117">
        <f>+'Ganancias y Perdidas Tenencias'!L8+'Otras variaciones en Volumen'!L8</f>
        <v>17.472002830000019</v>
      </c>
    </row>
    <row r="9" spans="1:12" ht="14">
      <c r="B9" s="12" t="s">
        <v>233</v>
      </c>
      <c r="C9" s="11" t="s">
        <v>268</v>
      </c>
      <c r="D9" s="39">
        <f>+'Ganancias y Perdidas Tenencias'!D9+'Otras variaciones en Volumen'!D9</f>
        <v>20.708961550000009</v>
      </c>
      <c r="E9" s="39">
        <f>+'Ganancias y Perdidas Tenencias'!E9+'Otras variaciones en Volumen'!E9</f>
        <v>106.20588796000001</v>
      </c>
      <c r="F9" s="39">
        <f>+'Ganancias y Perdidas Tenencias'!F9+'Otras variaciones en Volumen'!F9</f>
        <v>54.689836529999972</v>
      </c>
      <c r="G9" s="118">
        <f>+'Ganancias y Perdidas Tenencias'!G9+'Otras variaciones en Volumen'!G9</f>
        <v>44.228218540000022</v>
      </c>
      <c r="H9" s="118">
        <f>+'Ganancias y Perdidas Tenencias'!H9+'Otras variaciones en Volumen'!H9</f>
        <v>43.545863869999963</v>
      </c>
      <c r="I9" s="118">
        <f>+'Ganancias y Perdidas Tenencias'!I9+'Otras variaciones en Volumen'!I9</f>
        <v>34.912528450000018</v>
      </c>
      <c r="J9" s="118">
        <f>+'Ganancias y Perdidas Tenencias'!J9+'Otras variaciones en Volumen'!J9</f>
        <v>34.196533389999999</v>
      </c>
      <c r="K9" s="118">
        <f>+'Ganancias y Perdidas Tenencias'!K9+'Otras variaciones en Volumen'!K9</f>
        <v>123.53186212999999</v>
      </c>
      <c r="L9" s="118">
        <f>+'Ganancias y Perdidas Tenencias'!L9+'Otras variaciones en Volumen'!L9</f>
        <v>30.141882799999998</v>
      </c>
    </row>
    <row r="10" spans="1:12" ht="14">
      <c r="B10" s="12" t="s">
        <v>234</v>
      </c>
      <c r="C10" s="11" t="s">
        <v>269</v>
      </c>
      <c r="D10" s="39">
        <f>+'Ganancias y Perdidas Tenencias'!D10+'Otras variaciones en Volumen'!D10</f>
        <v>-14.700890169999989</v>
      </c>
      <c r="E10" s="39">
        <f>+'Ganancias y Perdidas Tenencias'!E10+'Otras variaciones en Volumen'!E10</f>
        <v>-8.4796490399999875</v>
      </c>
      <c r="F10" s="39">
        <f>+'Ganancias y Perdidas Tenencias'!F10+'Otras variaciones en Volumen'!F10</f>
        <v>-26.158025154481198</v>
      </c>
      <c r="G10" s="118">
        <f>+'Ganancias y Perdidas Tenencias'!G10+'Otras variaciones en Volumen'!G10</f>
        <v>-34.151030369999994</v>
      </c>
      <c r="H10" s="118">
        <f>+'Ganancias y Perdidas Tenencias'!H10+'Otras variaciones en Volumen'!H10</f>
        <v>-24.683284080000014</v>
      </c>
      <c r="I10" s="118">
        <f>+'Ganancias y Perdidas Tenencias'!I10+'Otras variaciones en Volumen'!I10</f>
        <v>-35.39426855</v>
      </c>
      <c r="J10" s="118">
        <f>+'Ganancias y Perdidas Tenencias'!J10+'Otras variaciones en Volumen'!J10</f>
        <v>-10.323496666595194</v>
      </c>
      <c r="K10" s="118">
        <f>+'Ganancias y Perdidas Tenencias'!K10+'Otras variaciones en Volumen'!K10</f>
        <v>-18.432474020000004</v>
      </c>
      <c r="L10" s="118">
        <f>+'Ganancias y Perdidas Tenencias'!L10+'Otras variaciones en Volumen'!L10</f>
        <v>-12.669879969999981</v>
      </c>
    </row>
    <row r="11" spans="1:12" ht="14">
      <c r="B11" s="12" t="s">
        <v>235</v>
      </c>
      <c r="C11" s="11" t="s">
        <v>270</v>
      </c>
      <c r="D11" s="39">
        <f>+'Ganancias y Perdidas Tenencias'!D11+'Otras variaciones en Volumen'!D11</f>
        <v>0</v>
      </c>
      <c r="E11" s="39">
        <f>+'Ganancias y Perdidas Tenencias'!E11+'Otras variaciones en Volumen'!E11</f>
        <v>0</v>
      </c>
      <c r="F11" s="39">
        <f>+'Ganancias y Perdidas Tenencias'!F11+'Otras variaciones en Volumen'!F11</f>
        <v>0</v>
      </c>
      <c r="G11" s="118">
        <f>+'Ganancias y Perdidas Tenencias'!G11+'Otras variaciones en Volumen'!G11</f>
        <v>0</v>
      </c>
      <c r="H11" s="118">
        <f>+'Ganancias y Perdidas Tenencias'!H11+'Otras variaciones en Volumen'!H11</f>
        <v>0</v>
      </c>
      <c r="I11" s="118">
        <f>+'Ganancias y Perdidas Tenencias'!I11+'Otras variaciones en Volumen'!I11</f>
        <v>0</v>
      </c>
      <c r="J11" s="118">
        <f>+'Ganancias y Perdidas Tenencias'!J11+'Otras variaciones en Volumen'!J11</f>
        <v>0</v>
      </c>
      <c r="K11" s="118">
        <f>+'Ganancias y Perdidas Tenencias'!K11+'Otras variaciones en Volumen'!K11</f>
        <v>0</v>
      </c>
      <c r="L11" s="118">
        <f>+'Ganancias y Perdidas Tenencias'!L11+'Otras variaciones en Volumen'!L11</f>
        <v>0</v>
      </c>
    </row>
    <row r="12" spans="1:12" ht="14">
      <c r="B12" s="12" t="s">
        <v>236</v>
      </c>
      <c r="C12" s="11" t="s">
        <v>271</v>
      </c>
      <c r="D12" s="39">
        <f>+'Ganancias y Perdidas Tenencias'!D12+'Otras variaciones en Volumen'!D12</f>
        <v>0</v>
      </c>
      <c r="E12" s="39">
        <f>+'Ganancias y Perdidas Tenencias'!E12+'Otras variaciones en Volumen'!E12</f>
        <v>2.9700000000000004E-2</v>
      </c>
      <c r="F12" s="39">
        <f>+'Ganancias y Perdidas Tenencias'!F12+'Otras variaciones en Volumen'!F12</f>
        <v>0</v>
      </c>
      <c r="G12" s="118">
        <f>+'Ganancias y Perdidas Tenencias'!G12+'Otras variaciones en Volumen'!G12</f>
        <v>0</v>
      </c>
      <c r="H12" s="118">
        <f>+'Ganancias y Perdidas Tenencias'!H12+'Otras variaciones en Volumen'!H12</f>
        <v>0</v>
      </c>
      <c r="I12" s="118">
        <f>+'Ganancias y Perdidas Tenencias'!I12+'Otras variaciones en Volumen'!I12</f>
        <v>0</v>
      </c>
      <c r="J12" s="118">
        <f>+'Ganancias y Perdidas Tenencias'!J12+'Otras variaciones en Volumen'!J12</f>
        <v>0</v>
      </c>
      <c r="K12" s="118">
        <f>+'Ganancias y Perdidas Tenencias'!K12+'Otras variaciones en Volumen'!K12</f>
        <v>0</v>
      </c>
      <c r="L12" s="118">
        <f>+'Ganancias y Perdidas Tenencias'!L12+'Otras variaciones en Volumen'!L12</f>
        <v>0</v>
      </c>
    </row>
    <row r="13" spans="1:12" ht="14">
      <c r="B13" s="17" t="s">
        <v>237</v>
      </c>
      <c r="C13" s="18" t="s">
        <v>285</v>
      </c>
      <c r="D13" s="50">
        <f>+'Ganancias y Perdidas Tenencias'!D13+'Otras variaciones en Volumen'!D13</f>
        <v>-2484.2652322652489</v>
      </c>
      <c r="E13" s="50">
        <f>+'Ganancias y Perdidas Tenencias'!E13+'Otras variaciones en Volumen'!E13</f>
        <v>-978.79560702919548</v>
      </c>
      <c r="F13" s="50">
        <f>+'Ganancias y Perdidas Tenencias'!F13+'Otras variaciones en Volumen'!F13</f>
        <v>-715.84631955212058</v>
      </c>
      <c r="G13" s="117">
        <f>+'Ganancias y Perdidas Tenencias'!G13+'Otras variaciones en Volumen'!G13</f>
        <v>-103.38044938057499</v>
      </c>
      <c r="H13" s="117">
        <f>+'Ganancias y Perdidas Tenencias'!H13+'Otras variaciones en Volumen'!H13</f>
        <v>3787.1983084537178</v>
      </c>
      <c r="I13" s="117">
        <f>+'Ganancias y Perdidas Tenencias'!I13+'Otras variaciones en Volumen'!I13</f>
        <v>1678.0249734989325</v>
      </c>
      <c r="J13" s="117">
        <f>+'Ganancias y Perdidas Tenencias'!J13+'Otras variaciones en Volumen'!J13</f>
        <v>4000.4251240425956</v>
      </c>
      <c r="K13" s="117">
        <f>+'Ganancias y Perdidas Tenencias'!K13+'Otras variaciones en Volumen'!K13</f>
        <v>-3059.3767501903712</v>
      </c>
      <c r="L13" s="117">
        <f>+'Ganancias y Perdidas Tenencias'!L13+'Otras variaciones en Volumen'!L13</f>
        <v>-4296.8227407222585</v>
      </c>
    </row>
    <row r="14" spans="1:12" ht="14">
      <c r="B14" s="12" t="s">
        <v>238</v>
      </c>
      <c r="C14" s="11" t="s">
        <v>286</v>
      </c>
      <c r="D14" s="39">
        <f>+'Ganancias y Perdidas Tenencias'!D14+'Otras variaciones en Volumen'!D14</f>
        <v>-256.74209004562454</v>
      </c>
      <c r="E14" s="39">
        <f>+'Ganancias y Perdidas Tenencias'!E14+'Otras variaciones en Volumen'!E14</f>
        <v>-297.73611579319424</v>
      </c>
      <c r="F14" s="39">
        <f>+'Ganancias y Perdidas Tenencias'!F14+'Otras variaciones en Volumen'!F14</f>
        <v>80.476045408324168</v>
      </c>
      <c r="G14" s="118">
        <f>+'Ganancias y Perdidas Tenencias'!G14+'Otras variaciones en Volumen'!G14</f>
        <v>217.04300296728107</v>
      </c>
      <c r="H14" s="118">
        <f>+'Ganancias y Perdidas Tenencias'!H14+'Otras variaciones en Volumen'!H14</f>
        <v>126.68761117751242</v>
      </c>
      <c r="I14" s="118">
        <f>+'Ganancias y Perdidas Tenencias'!I14+'Otras variaciones en Volumen'!I14</f>
        <v>389.45361642510767</v>
      </c>
      <c r="J14" s="118">
        <f>+'Ganancias y Perdidas Tenencias'!J14+'Otras variaciones en Volumen'!J14</f>
        <v>735.4535366677319</v>
      </c>
      <c r="K14" s="118">
        <f>+'Ganancias y Perdidas Tenencias'!K14+'Otras variaciones en Volumen'!K14</f>
        <v>267.5217463844898</v>
      </c>
      <c r="L14" s="118">
        <f>+'Ganancias y Perdidas Tenencias'!L14+'Otras variaciones en Volumen'!L14</f>
        <v>-145.72102472391578</v>
      </c>
    </row>
    <row r="15" spans="1:12" ht="14">
      <c r="B15" s="12" t="s">
        <v>239</v>
      </c>
      <c r="C15" s="11" t="s">
        <v>287</v>
      </c>
      <c r="D15" s="39">
        <f>+'Ganancias y Perdidas Tenencias'!D15+'Otras variaciones en Volumen'!D15</f>
        <v>-45.015361197173618</v>
      </c>
      <c r="E15" s="39">
        <f>+'Ganancias y Perdidas Tenencias'!E15+'Otras variaciones en Volumen'!E15</f>
        <v>-10.707578956099198</v>
      </c>
      <c r="F15" s="39">
        <f>+'Ganancias y Perdidas Tenencias'!F15+'Otras variaciones en Volumen'!F15</f>
        <v>-51.421058974126041</v>
      </c>
      <c r="G15" s="118">
        <f>+'Ganancias y Perdidas Tenencias'!G15+'Otras variaciones en Volumen'!G15</f>
        <v>-10.264309651587094</v>
      </c>
      <c r="H15" s="118">
        <f>+'Ganancias y Perdidas Tenencias'!H15+'Otras variaciones en Volumen'!H15</f>
        <v>148.79532802292735</v>
      </c>
      <c r="I15" s="118">
        <f>+'Ganancias y Perdidas Tenencias'!I15+'Otras variaciones en Volumen'!I15</f>
        <v>35.118650378469958</v>
      </c>
      <c r="J15" s="118">
        <f>+'Ganancias y Perdidas Tenencias'!J15+'Otras variaciones en Volumen'!J15</f>
        <v>137.50042285441296</v>
      </c>
      <c r="K15" s="118">
        <f>+'Ganancias y Perdidas Tenencias'!K15+'Otras variaciones en Volumen'!K15</f>
        <v>-61.286926480257819</v>
      </c>
      <c r="L15" s="118">
        <f>+'Ganancias y Perdidas Tenencias'!L15+'Otras variaciones en Volumen'!L15</f>
        <v>-64.690961655041562</v>
      </c>
    </row>
    <row r="16" spans="1:12" ht="14">
      <c r="B16" s="12" t="s">
        <v>240</v>
      </c>
      <c r="C16" s="11" t="s">
        <v>288</v>
      </c>
      <c r="D16" s="39">
        <f>+'Ganancias y Perdidas Tenencias'!D16+'Otras variaciones en Volumen'!D16</f>
        <v>-1898.1075579096046</v>
      </c>
      <c r="E16" s="39">
        <f>+'Ganancias y Perdidas Tenencias'!E16+'Otras variaciones en Volumen'!E16</f>
        <v>-634.06645117562766</v>
      </c>
      <c r="F16" s="39">
        <f>+'Ganancias y Perdidas Tenencias'!F16+'Otras variaciones en Volumen'!F16</f>
        <v>-847.85413777340057</v>
      </c>
      <c r="G16" s="118">
        <f>+'Ganancias y Perdidas Tenencias'!G16+'Otras variaciones en Volumen'!G16</f>
        <v>-848.05542567939335</v>
      </c>
      <c r="H16" s="118">
        <f>+'Ganancias y Perdidas Tenencias'!H16+'Otras variaciones en Volumen'!H16</f>
        <v>3250.0142620858264</v>
      </c>
      <c r="I16" s="118">
        <f>+'Ganancias y Perdidas Tenencias'!I16+'Otras variaciones en Volumen'!I16</f>
        <v>1294.4252635409553</v>
      </c>
      <c r="J16" s="118">
        <f>+'Ganancias y Perdidas Tenencias'!J16+'Otras variaciones en Volumen'!J16</f>
        <v>2933.1243772502435</v>
      </c>
      <c r="K16" s="118">
        <f>+'Ganancias y Perdidas Tenencias'!K16+'Otras variaciones en Volumen'!K16</f>
        <v>-3120.3592444936558</v>
      </c>
      <c r="L16" s="118">
        <f>+'Ganancias y Perdidas Tenencias'!L16+'Otras variaciones en Volumen'!L16</f>
        <v>-3891.8575919605983</v>
      </c>
    </row>
    <row r="17" spans="2:12" ht="14">
      <c r="B17" s="12" t="s">
        <v>241</v>
      </c>
      <c r="C17" s="11" t="s">
        <v>289</v>
      </c>
      <c r="D17" s="39">
        <f>+'Ganancias y Perdidas Tenencias'!D17+'Otras variaciones en Volumen'!D17</f>
        <v>-8.9160645167998034</v>
      </c>
      <c r="E17" s="39">
        <f>+'Ganancias y Perdidas Tenencias'!E17+'Otras variaciones en Volumen'!E17</f>
        <v>-0.6566202367656282</v>
      </c>
      <c r="F17" s="39">
        <f>+'Ganancias y Perdidas Tenencias'!F17+'Otras variaciones en Volumen'!F17</f>
        <v>-6.0921222590841158</v>
      </c>
      <c r="G17" s="118">
        <f>+'Ganancias y Perdidas Tenencias'!G17+'Otras variaciones en Volumen'!G17</f>
        <v>-4.1021557757808074</v>
      </c>
      <c r="H17" s="118">
        <f>+'Ganancias y Perdidas Tenencias'!H17+'Otras variaciones en Volumen'!H17</f>
        <v>-11.012377191549946</v>
      </c>
      <c r="I17" s="118">
        <f>+'Ganancias y Perdidas Tenencias'!I17+'Otras variaciones en Volumen'!I17</f>
        <v>-0.19220069991941813</v>
      </c>
      <c r="J17" s="118">
        <f>+'Ganancias y Perdidas Tenencias'!J17+'Otras variaciones en Volumen'!J17</f>
        <v>-39.968008911529004</v>
      </c>
      <c r="K17" s="118">
        <f>+'Ganancias y Perdidas Tenencias'!K17+'Otras variaciones en Volumen'!K17</f>
        <v>-6.5469465056154359</v>
      </c>
      <c r="L17" s="118">
        <f>+'Ganancias y Perdidas Tenencias'!L17+'Otras variaciones en Volumen'!L17</f>
        <v>-112.79850671375353</v>
      </c>
    </row>
    <row r="18" spans="2:12" ht="14">
      <c r="B18" s="12" t="s">
        <v>242</v>
      </c>
      <c r="C18" s="11" t="s">
        <v>290</v>
      </c>
      <c r="D18" s="39">
        <f>+'Ganancias y Perdidas Tenencias'!D18+'Otras variaciones en Volumen'!D18</f>
        <v>-266.45080863999999</v>
      </c>
      <c r="E18" s="39">
        <f>+'Ganancias y Perdidas Tenencias'!E18+'Otras variaciones en Volumen'!E18</f>
        <v>-16.123487949999614</v>
      </c>
      <c r="F18" s="39">
        <f>+'Ganancias y Perdidas Tenencias'!F18+'Otras variaciones en Volumen'!F18</f>
        <v>110.78865145940524</v>
      </c>
      <c r="G18" s="118">
        <f>+'Ganancias y Perdidas Tenencias'!G18+'Otras variaciones en Volumen'!G18</f>
        <v>-111.91829539999978</v>
      </c>
      <c r="H18" s="118">
        <f>+'Ganancias y Perdidas Tenencias'!H18+'Otras variaciones en Volumen'!H18</f>
        <v>274.99242441000013</v>
      </c>
      <c r="I18" s="118">
        <f>+'Ganancias y Perdidas Tenencias'!I18+'Otras variaciones en Volumen'!I18</f>
        <v>-54.671061040001305</v>
      </c>
      <c r="J18" s="118">
        <f>+'Ganancias y Perdidas Tenencias'!J18+'Otras variaciones en Volumen'!J18</f>
        <v>253.27135344000092</v>
      </c>
      <c r="K18" s="118">
        <f>+'Ganancias y Perdidas Tenencias'!K18+'Otras variaciones en Volumen'!K18</f>
        <v>-182.41296785999899</v>
      </c>
      <c r="L18" s="118">
        <f>+'Ganancias y Perdidas Tenencias'!L18+'Otras variaciones en Volumen'!L18</f>
        <v>-77.132439949999565</v>
      </c>
    </row>
    <row r="19" spans="2:12" ht="14">
      <c r="B19" s="12" t="s">
        <v>243</v>
      </c>
      <c r="C19" s="11" t="s">
        <v>291</v>
      </c>
      <c r="D19" s="39">
        <f>+'Ganancias y Perdidas Tenencias'!D19+'Otras variaciones en Volumen'!D19</f>
        <v>0</v>
      </c>
      <c r="E19" s="39">
        <f>+'Ganancias y Perdidas Tenencias'!E19+'Otras variaciones en Volumen'!E19</f>
        <v>-6.7649871216292302E-3</v>
      </c>
      <c r="F19" s="39">
        <f>+'Ganancias y Perdidas Tenencias'!F19+'Otras variaciones en Volumen'!F19</f>
        <v>-3.7183767825646419E-2</v>
      </c>
      <c r="G19" s="118">
        <f>+'Ganancias y Perdidas Tenencias'!G19+'Otras variaciones en Volumen'!G19</f>
        <v>-4.5127786853174992E-2</v>
      </c>
      <c r="H19" s="118">
        <f>+'Ganancias y Perdidas Tenencias'!H19+'Otras variaciones en Volumen'!H19</f>
        <v>0.12359672280667056</v>
      </c>
      <c r="I19" s="118">
        <f>+'Ganancias y Perdidas Tenencias'!I19+'Otras variaciones en Volumen'!I19</f>
        <v>-1.6306061113583802E-2</v>
      </c>
      <c r="J19" s="118">
        <f>+'Ganancias y Perdidas Tenencias'!J19+'Otras variaciones en Volumen'!J19</f>
        <v>0</v>
      </c>
      <c r="K19" s="118">
        <f>+'Ganancias y Perdidas Tenencias'!K19+'Otras variaciones en Volumen'!K19</f>
        <v>0</v>
      </c>
      <c r="L19" s="118">
        <f>+'Ganancias y Perdidas Tenencias'!L19+'Otras variaciones en Volumen'!L19</f>
        <v>0</v>
      </c>
    </row>
    <row r="20" spans="2:12" ht="14">
      <c r="B20" s="12" t="s">
        <v>244</v>
      </c>
      <c r="C20" s="11" t="s">
        <v>292</v>
      </c>
      <c r="D20" s="39">
        <f>+'Ganancias y Perdidas Tenencias'!D20+'Otras variaciones en Volumen'!D20</f>
        <v>0</v>
      </c>
      <c r="E20" s="39">
        <f>+'Ganancias y Perdidas Tenencias'!E20+'Otras variaciones en Volumen'!E20</f>
        <v>0</v>
      </c>
      <c r="F20" s="39">
        <f>+'Ganancias y Perdidas Tenencias'!F20+'Otras variaciones en Volumen'!F20</f>
        <v>0</v>
      </c>
      <c r="G20" s="118">
        <f>+'Ganancias y Perdidas Tenencias'!G20+'Otras variaciones en Volumen'!G20</f>
        <v>0</v>
      </c>
      <c r="H20" s="118">
        <f>+'Ganancias y Perdidas Tenencias'!H20+'Otras variaciones en Volumen'!H20</f>
        <v>0</v>
      </c>
      <c r="I20" s="118">
        <f>+'Ganancias y Perdidas Tenencias'!I20+'Otras variaciones en Volumen'!I20</f>
        <v>0</v>
      </c>
      <c r="J20" s="118">
        <f>+'Ganancias y Perdidas Tenencias'!J20+'Otras variaciones en Volumen'!J20</f>
        <v>0</v>
      </c>
      <c r="K20" s="118">
        <f>+'Ganancias y Perdidas Tenencias'!K20+'Otras variaciones en Volumen'!K20</f>
        <v>0</v>
      </c>
      <c r="L20" s="118">
        <f>+'Ganancias y Perdidas Tenencias'!L20+'Otras variaciones en Volumen'!L20</f>
        <v>0</v>
      </c>
    </row>
    <row r="21" spans="2:12" ht="14">
      <c r="B21" s="12" t="s">
        <v>245</v>
      </c>
      <c r="C21" s="11" t="s">
        <v>293</v>
      </c>
      <c r="D21" s="39">
        <f>+'Ganancias y Perdidas Tenencias'!D21+'Otras variaciones en Volumen'!D21</f>
        <v>-8.496471886046157</v>
      </c>
      <c r="E21" s="39">
        <f>+'Ganancias y Perdidas Tenencias'!E21+'Otras variaciones en Volumen'!E21</f>
        <v>-19.368181940387668</v>
      </c>
      <c r="F21" s="39">
        <f>+'Ganancias y Perdidas Tenencias'!F21+'Otras variaciones en Volumen'!F21</f>
        <v>-7.0577679254136445</v>
      </c>
      <c r="G21" s="118">
        <f>+'Ganancias y Perdidas Tenencias'!G21+'Otras variaciones en Volumen'!G21</f>
        <v>632.84572263575819</v>
      </c>
      <c r="H21" s="118">
        <f>+'Ganancias y Perdidas Tenencias'!H21+'Otras variaciones en Volumen'!H21</f>
        <v>-9.0563739838060151</v>
      </c>
      <c r="I21" s="118">
        <f>+'Ganancias y Perdidas Tenencias'!I21+'Otras variaciones en Volumen'!I21</f>
        <v>-5.9027405245659521</v>
      </c>
      <c r="J21" s="118">
        <f>+'Ganancias y Perdidas Tenencias'!J21+'Otras variaciones en Volumen'!J21</f>
        <v>-20.528440798264562</v>
      </c>
      <c r="K21" s="118">
        <f>+'Ganancias y Perdidas Tenencias'!K21+'Otras variaciones en Volumen'!K21</f>
        <v>-6.3026542153331357</v>
      </c>
      <c r="L21" s="118">
        <f>+'Ganancias y Perdidas Tenencias'!L21+'Otras variaciones en Volumen'!L21</f>
        <v>-8.2631146989497495</v>
      </c>
    </row>
    <row r="22" spans="2:12" ht="14">
      <c r="B22" s="42" t="s">
        <v>246</v>
      </c>
      <c r="C22" s="43" t="s">
        <v>294</v>
      </c>
      <c r="D22" s="50">
        <f>+'Ganancias y Perdidas Tenencias'!D22+'Otras variaciones en Volumen'!D22</f>
        <v>-522.28439327820001</v>
      </c>
      <c r="E22" s="50">
        <f>+'Ganancias y Perdidas Tenencias'!E22+'Otras variaciones en Volumen'!E22</f>
        <v>-880.30084862535148</v>
      </c>
      <c r="F22" s="50">
        <f>+'Ganancias y Perdidas Tenencias'!F22+'Otras variaciones en Volumen'!F22</f>
        <v>525.64323643143302</v>
      </c>
      <c r="G22" s="117">
        <f>+'Ganancias y Perdidas Tenencias'!G22+'Otras variaciones en Volumen'!G22</f>
        <v>983.16885688276363</v>
      </c>
      <c r="H22" s="117">
        <f>+'Ganancias y Perdidas Tenencias'!H22+'Otras variaciones en Volumen'!H22</f>
        <v>30.698131025017165</v>
      </c>
      <c r="I22" s="117">
        <f>+'Ganancias y Perdidas Tenencias'!I22+'Otras variaciones en Volumen'!I22</f>
        <v>1898.7882250602179</v>
      </c>
      <c r="J22" s="117">
        <f>+'Ganancias y Perdidas Tenencias'!J22+'Otras variaciones en Volumen'!J22</f>
        <v>849.7297542636702</v>
      </c>
      <c r="K22" s="117">
        <f>+'Ganancias y Perdidas Tenencias'!K22+'Otras variaciones en Volumen'!K22</f>
        <v>-1235.118099311044</v>
      </c>
      <c r="L22" s="117">
        <f>+'Ganancias y Perdidas Tenencias'!L22+'Otras variaciones en Volumen'!L22</f>
        <v>-4999.8137196551997</v>
      </c>
    </row>
    <row r="23" spans="2:12" ht="14">
      <c r="B23" s="12" t="s">
        <v>247</v>
      </c>
      <c r="C23" s="11" t="s">
        <v>295</v>
      </c>
      <c r="D23" s="39">
        <f>+'Ganancias y Perdidas Tenencias'!D23+'Otras variaciones en Volumen'!D23</f>
        <v>-214.87305209000021</v>
      </c>
      <c r="E23" s="39">
        <f>+'Ganancias y Perdidas Tenencias'!E23+'Otras variaciones en Volumen'!E23</f>
        <v>-86.351767549999849</v>
      </c>
      <c r="F23" s="39">
        <f>+'Ganancias y Perdidas Tenencias'!F23+'Otras variaciones en Volumen'!F23</f>
        <v>-93.256906970000074</v>
      </c>
      <c r="G23" s="118">
        <f>+'Ganancias y Perdidas Tenencias'!G23+'Otras variaciones en Volumen'!G23</f>
        <v>64.787196139999878</v>
      </c>
      <c r="H23" s="118">
        <f>+'Ganancias y Perdidas Tenencias'!H23+'Otras variaciones en Volumen'!H23</f>
        <v>65.452672730000018</v>
      </c>
      <c r="I23" s="118">
        <f>+'Ganancias y Perdidas Tenencias'!I23+'Otras variaciones en Volumen'!I23</f>
        <v>-22.970540720000049</v>
      </c>
      <c r="J23" s="118">
        <f>+'Ganancias y Perdidas Tenencias'!J23+'Otras variaciones en Volumen'!J23</f>
        <v>116.33556059000011</v>
      </c>
      <c r="K23" s="118">
        <f>+'Ganancias y Perdidas Tenencias'!K23+'Otras variaciones en Volumen'!K23</f>
        <v>358.43920812330293</v>
      </c>
      <c r="L23" s="118">
        <f>+'Ganancias y Perdidas Tenencias'!L23+'Otras variaciones en Volumen'!L23</f>
        <v>-213.45399970999978</v>
      </c>
    </row>
    <row r="24" spans="2:12" ht="14">
      <c r="B24" s="12" t="s">
        <v>248</v>
      </c>
      <c r="C24" s="11" t="s">
        <v>287</v>
      </c>
      <c r="D24" s="39">
        <f>+'Ganancias y Perdidas Tenencias'!D24+'Otras variaciones en Volumen'!D24</f>
        <v>-416.45759965500906</v>
      </c>
      <c r="E24" s="39">
        <f>+'Ganancias y Perdidas Tenencias'!E24+'Otras variaciones en Volumen'!E24</f>
        <v>-577.8255543454261</v>
      </c>
      <c r="F24" s="39">
        <f>+'Ganancias y Perdidas Tenencias'!F24+'Otras variaciones en Volumen'!F24</f>
        <v>375.39412785334832</v>
      </c>
      <c r="G24" s="118">
        <f>+'Ganancias y Perdidas Tenencias'!G24+'Otras variaciones en Volumen'!G24</f>
        <v>662.50248355735653</v>
      </c>
      <c r="H24" s="118">
        <f>+'Ganancias y Perdidas Tenencias'!H24+'Otras variaciones en Volumen'!H24</f>
        <v>-293.6979224810969</v>
      </c>
      <c r="I24" s="118">
        <f>+'Ganancias y Perdidas Tenencias'!I24+'Otras variaciones en Volumen'!I24</f>
        <v>579.36764904434688</v>
      </c>
      <c r="J24" s="118">
        <f>+'Ganancias y Perdidas Tenencias'!J24+'Otras variaciones en Volumen'!J24</f>
        <v>168.87582438680013</v>
      </c>
      <c r="K24" s="118">
        <f>+'Ganancias y Perdidas Tenencias'!K24+'Otras variaciones en Volumen'!K24</f>
        <v>404.94663201093505</v>
      </c>
      <c r="L24" s="118">
        <f>+'Ganancias y Perdidas Tenencias'!L24+'Otras variaciones en Volumen'!L24</f>
        <v>-235.92635491077129</v>
      </c>
    </row>
    <row r="25" spans="2:12" ht="14">
      <c r="B25" s="12" t="s">
        <v>249</v>
      </c>
      <c r="C25" s="11" t="s">
        <v>288</v>
      </c>
      <c r="D25" s="39">
        <f>+'Ganancias y Perdidas Tenencias'!D25+'Otras variaciones en Volumen'!D25</f>
        <v>0</v>
      </c>
      <c r="E25" s="39">
        <f>+'Ganancias y Perdidas Tenencias'!E25+'Otras variaciones en Volumen'!E25</f>
        <v>0</v>
      </c>
      <c r="F25" s="39">
        <f>+'Ganancias y Perdidas Tenencias'!F25+'Otras variaciones en Volumen'!F25</f>
        <v>0</v>
      </c>
      <c r="G25" s="118">
        <f>+'Ganancias y Perdidas Tenencias'!G25+'Otras variaciones en Volumen'!G25</f>
        <v>0</v>
      </c>
      <c r="H25" s="118">
        <f>+'Ganancias y Perdidas Tenencias'!H25+'Otras variaciones en Volumen'!H25</f>
        <v>0</v>
      </c>
      <c r="I25" s="118">
        <f>+'Ganancias y Perdidas Tenencias'!I25+'Otras variaciones en Volumen'!I25</f>
        <v>0</v>
      </c>
      <c r="J25" s="118">
        <f>+'Ganancias y Perdidas Tenencias'!J25+'Otras variaciones en Volumen'!J25</f>
        <v>1.4163268491167384E-2</v>
      </c>
      <c r="K25" s="118">
        <f>+'Ganancias y Perdidas Tenencias'!K25+'Otras variaciones en Volumen'!K25</f>
        <v>-0.11910025092728938</v>
      </c>
      <c r="L25" s="118">
        <f>+'Ganancias y Perdidas Tenencias'!L25+'Otras variaciones en Volumen'!L25</f>
        <v>-7.1900957910500142E-4</v>
      </c>
    </row>
    <row r="26" spans="2:12" ht="14">
      <c r="B26" s="12" t="s">
        <v>250</v>
      </c>
      <c r="C26" s="11" t="s">
        <v>289</v>
      </c>
      <c r="D26" s="39">
        <f>+'Ganancias y Perdidas Tenencias'!D26+'Otras variaciones en Volumen'!D26</f>
        <v>-0.19014062513010299</v>
      </c>
      <c r="E26" s="39">
        <f>+'Ganancias y Perdidas Tenencias'!E26+'Otras variaciones en Volumen'!E26</f>
        <v>-3.7782422215559802E-2</v>
      </c>
      <c r="F26" s="39">
        <f>+'Ganancias y Perdidas Tenencias'!F26+'Otras variaciones en Volumen'!F26</f>
        <v>1.51172559005833E-2</v>
      </c>
      <c r="G26" s="118">
        <f>+'Ganancias y Perdidas Tenencias'!G26+'Otras variaciones en Volumen'!G26</f>
        <v>0</v>
      </c>
      <c r="H26" s="118">
        <f>+'Ganancias y Perdidas Tenencias'!H26+'Otras variaciones en Volumen'!H26</f>
        <v>0</v>
      </c>
      <c r="I26" s="118">
        <f>+'Ganancias y Perdidas Tenencias'!I26+'Otras variaciones en Volumen'!I26</f>
        <v>0</v>
      </c>
      <c r="J26" s="118">
        <f>+'Ganancias y Perdidas Tenencias'!J26+'Otras variaciones en Volumen'!J26</f>
        <v>0</v>
      </c>
      <c r="K26" s="118">
        <f>+'Ganancias y Perdidas Tenencias'!K26+'Otras variaciones en Volumen'!K26</f>
        <v>0</v>
      </c>
      <c r="L26" s="118">
        <f>+'Ganancias y Perdidas Tenencias'!L26+'Otras variaciones en Volumen'!L26</f>
        <v>0</v>
      </c>
    </row>
    <row r="27" spans="2:12" ht="14">
      <c r="B27" s="12" t="s">
        <v>251</v>
      </c>
      <c r="C27" s="11" t="s">
        <v>290</v>
      </c>
      <c r="D27" s="39">
        <f>+'Ganancias y Perdidas Tenencias'!D27+'Otras variaciones en Volumen'!D27</f>
        <v>132.05517937000008</v>
      </c>
      <c r="E27" s="39">
        <f>+'Ganancias y Perdidas Tenencias'!E27+'Otras variaciones en Volumen'!E27</f>
        <v>-217.72804507999996</v>
      </c>
      <c r="F27" s="39">
        <f>+'Ganancias y Perdidas Tenencias'!F27+'Otras variaciones en Volumen'!F27</f>
        <v>242.66100091999991</v>
      </c>
      <c r="G27" s="118">
        <f>+'Ganancias y Perdidas Tenencias'!G27+'Otras variaciones en Volumen'!G27</f>
        <v>260.29827466000017</v>
      </c>
      <c r="H27" s="118">
        <f>+'Ganancias y Perdidas Tenencias'!H27+'Otras variaciones en Volumen'!H27</f>
        <v>263.31192958999986</v>
      </c>
      <c r="I27" s="118">
        <f>+'Ganancias y Perdidas Tenencias'!I27+'Otras variaciones en Volumen'!I27</f>
        <v>1340.6513907100002</v>
      </c>
      <c r="J27" s="118">
        <f>+'Ganancias y Perdidas Tenencias'!J27+'Otras variaciones en Volumen'!J27</f>
        <v>586.67216496000026</v>
      </c>
      <c r="K27" s="118">
        <f>+'Ganancias y Perdidas Tenencias'!K27+'Otras variaciones en Volumen'!K27</f>
        <v>-1992.7284005900001</v>
      </c>
      <c r="L27" s="118">
        <f>+'Ganancias y Perdidas Tenencias'!L27+'Otras variaciones en Volumen'!L27</f>
        <v>-4468.0896796700008</v>
      </c>
    </row>
    <row r="28" spans="2:12" ht="14">
      <c r="B28" s="12" t="s">
        <v>252</v>
      </c>
      <c r="C28" s="11" t="s">
        <v>291</v>
      </c>
      <c r="D28" s="39">
        <f>+'Ganancias y Perdidas Tenencias'!D28+'Otras variaciones en Volumen'!D28</f>
        <v>0</v>
      </c>
      <c r="E28" s="39">
        <f>+'Ganancias y Perdidas Tenencias'!E28+'Otras variaciones en Volumen'!E28</f>
        <v>0</v>
      </c>
      <c r="F28" s="39">
        <f>+'Ganancias y Perdidas Tenencias'!F28+'Otras variaciones en Volumen'!F28</f>
        <v>0</v>
      </c>
      <c r="G28" s="118">
        <f>+'Ganancias y Perdidas Tenencias'!G28+'Otras variaciones en Volumen'!G28</f>
        <v>0</v>
      </c>
      <c r="H28" s="118">
        <f>+'Ganancias y Perdidas Tenencias'!H28+'Otras variaciones en Volumen'!H28</f>
        <v>0</v>
      </c>
      <c r="I28" s="118">
        <f>+'Ganancias y Perdidas Tenencias'!I28+'Otras variaciones en Volumen'!I28</f>
        <v>0</v>
      </c>
      <c r="J28" s="118">
        <f>+'Ganancias y Perdidas Tenencias'!J28+'Otras variaciones en Volumen'!J28</f>
        <v>0</v>
      </c>
      <c r="K28" s="118">
        <f>+'Ganancias y Perdidas Tenencias'!K28+'Otras variaciones en Volumen'!K28</f>
        <v>0</v>
      </c>
      <c r="L28" s="118">
        <f>+'Ganancias y Perdidas Tenencias'!L28+'Otras variaciones en Volumen'!L28</f>
        <v>0</v>
      </c>
    </row>
    <row r="29" spans="2:12" ht="14">
      <c r="B29" s="12" t="s">
        <v>253</v>
      </c>
      <c r="C29" s="11" t="s">
        <v>292</v>
      </c>
      <c r="D29" s="39">
        <f>+'Ganancias y Perdidas Tenencias'!D29+'Otras variaciones en Volumen'!D29</f>
        <v>0</v>
      </c>
      <c r="E29" s="39">
        <f>+'Ganancias y Perdidas Tenencias'!E29+'Otras variaciones en Volumen'!E29</f>
        <v>0</v>
      </c>
      <c r="F29" s="39">
        <f>+'Ganancias y Perdidas Tenencias'!F29+'Otras variaciones en Volumen'!F29</f>
        <v>0</v>
      </c>
      <c r="G29" s="118">
        <f>+'Ganancias y Perdidas Tenencias'!G29+'Otras variaciones en Volumen'!G29</f>
        <v>0</v>
      </c>
      <c r="H29" s="118">
        <f>+'Ganancias y Perdidas Tenencias'!H29+'Otras variaciones en Volumen'!H29</f>
        <v>0</v>
      </c>
      <c r="I29" s="118">
        <f>+'Ganancias y Perdidas Tenencias'!I29+'Otras variaciones en Volumen'!I29</f>
        <v>0</v>
      </c>
      <c r="J29" s="118">
        <f>+'Ganancias y Perdidas Tenencias'!J29+'Otras variaciones en Volumen'!J29</f>
        <v>0</v>
      </c>
      <c r="K29" s="118">
        <f>+'Ganancias y Perdidas Tenencias'!K29+'Otras variaciones en Volumen'!K29</f>
        <v>0</v>
      </c>
      <c r="L29" s="118">
        <f>+'Ganancias y Perdidas Tenencias'!L29+'Otras variaciones en Volumen'!L29</f>
        <v>0</v>
      </c>
    </row>
    <row r="30" spans="2:12" ht="14">
      <c r="B30" s="12" t="s">
        <v>254</v>
      </c>
      <c r="C30" s="11" t="s">
        <v>296</v>
      </c>
      <c r="D30" s="39">
        <f>+'Ganancias y Perdidas Tenencias'!D30+'Otras variaciones en Volumen'!D30</f>
        <v>-3.863208638060728</v>
      </c>
      <c r="E30" s="39">
        <f>+'Ganancias y Perdidas Tenencias'!E30+'Otras variaciones en Volumen'!E30</f>
        <v>1.6423007722900633</v>
      </c>
      <c r="F30" s="39">
        <f>+'Ganancias y Perdidas Tenencias'!F30+'Otras variaciones en Volumen'!F30</f>
        <v>0.82989737218431692</v>
      </c>
      <c r="G30" s="118">
        <f>+'Ganancias y Perdidas Tenencias'!G30+'Otras variaciones en Volumen'!G30</f>
        <v>19.093162725407097</v>
      </c>
      <c r="H30" s="118">
        <f>+'Ganancias y Perdidas Tenencias'!H30+'Otras variaciones en Volumen'!H30</f>
        <v>3.0203611861141804</v>
      </c>
      <c r="I30" s="118">
        <f>+'Ganancias y Perdidas Tenencias'!I30+'Otras variaciones en Volumen'!I30</f>
        <v>1.7397260258707279</v>
      </c>
      <c r="J30" s="118">
        <f>+'Ganancias y Perdidas Tenencias'!J30+'Otras variaciones en Volumen'!J30</f>
        <v>5.6588789483785344</v>
      </c>
      <c r="K30" s="118">
        <f>+'Ganancias y Perdidas Tenencias'!K30+'Otras variaciones en Volumen'!K30</f>
        <v>1.0164030656455214</v>
      </c>
      <c r="L30" s="118">
        <f>+'Ganancias y Perdidas Tenencias'!L30+'Otras variaciones en Volumen'!L30</f>
        <v>-0.48496635484851658</v>
      </c>
    </row>
    <row r="31" spans="2:12" ht="17">
      <c r="D31" s="52"/>
      <c r="E31" s="51"/>
      <c r="F31" s="51"/>
      <c r="G31" s="51"/>
      <c r="H31" s="51"/>
      <c r="I31" s="51"/>
      <c r="J31" s="51"/>
      <c r="K31" s="51"/>
      <c r="L31" s="51"/>
    </row>
    <row r="32" spans="2:12">
      <c r="D32" s="21"/>
      <c r="E32" s="49"/>
      <c r="F32" s="49"/>
      <c r="G32" s="49"/>
      <c r="H32" s="49"/>
      <c r="I32" s="49"/>
      <c r="J32" s="49"/>
      <c r="K32" s="49"/>
      <c r="L32" s="49"/>
    </row>
    <row r="33" spans="4:12">
      <c r="D33" s="21"/>
      <c r="E33" s="49"/>
      <c r="F33" s="49"/>
      <c r="G33" s="49"/>
      <c r="H33" s="49"/>
      <c r="I33" s="49"/>
      <c r="J33" s="49"/>
      <c r="K33" s="49"/>
      <c r="L33" s="49"/>
    </row>
    <row r="34" spans="4:12">
      <c r="D34" s="21"/>
      <c r="E34" s="49"/>
      <c r="F34" s="49"/>
      <c r="G34" s="49"/>
      <c r="H34" s="49"/>
      <c r="I34" s="49"/>
      <c r="J34" s="49"/>
      <c r="K34" s="49"/>
      <c r="L34" s="49"/>
    </row>
    <row r="35" spans="4:12">
      <c r="D35" s="21"/>
      <c r="E35" s="49"/>
      <c r="F35" s="49"/>
      <c r="G35" s="49"/>
      <c r="H35" s="49"/>
      <c r="I35" s="49"/>
      <c r="J35" s="49"/>
      <c r="K35" s="49"/>
      <c r="L35" s="49"/>
    </row>
  </sheetData>
  <mergeCells count="4">
    <mergeCell ref="B4:C4"/>
    <mergeCell ref="D2:L2"/>
    <mergeCell ref="D3:L3"/>
    <mergeCell ref="D4:L4"/>
  </mergeCells>
  <phoneticPr fontId="39" type="noConversion"/>
  <hyperlinks>
    <hyperlink ref="B1" location="Indice!A1" display="Regresar" xr:uid="{A09B65EC-B3ED-496E-93FB-F75BD7155A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Ingreso</vt:lpstr>
      <vt:lpstr>Gasto</vt:lpstr>
      <vt:lpstr>Transacciones Activos y Pasivo </vt:lpstr>
      <vt:lpstr>Ganancias y Perdidas Tenencias</vt:lpstr>
      <vt:lpstr>Otras variaciones en Volumen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cp:lastPrinted>2023-03-07T23:31:49Z</cp:lastPrinted>
  <dcterms:created xsi:type="dcterms:W3CDTF">2019-08-21T19:04:06Z</dcterms:created>
  <dcterms:modified xsi:type="dcterms:W3CDTF">2024-12-20T21:54:17Z</dcterms:modified>
</cp:coreProperties>
</file>