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994DBECE-06DF-46F3-8AD1-426B4B0A10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64" i="11" l="1"/>
  <c r="AW64" i="11"/>
  <c r="AV64" i="11"/>
  <c r="AU64" i="11"/>
  <c r="AT64" i="11"/>
  <c r="AS64" i="11"/>
  <c r="AR64" i="11"/>
  <c r="AQ64" i="11"/>
  <c r="AP64" i="11"/>
  <c r="AX58" i="11"/>
  <c r="AW58" i="11"/>
  <c r="AV58" i="11"/>
  <c r="AV51" i="11" s="1"/>
  <c r="AU58" i="11"/>
  <c r="AT58" i="11"/>
  <c r="AS58" i="11"/>
  <c r="AS51" i="11" s="1"/>
  <c r="AR58" i="11"/>
  <c r="AQ58" i="11"/>
  <c r="AP58" i="11"/>
  <c r="AX51" i="11"/>
  <c r="AW51" i="11"/>
  <c r="AU51" i="11"/>
  <c r="AT51" i="11"/>
  <c r="AR51" i="11"/>
  <c r="AQ51" i="11"/>
  <c r="AP51" i="11"/>
  <c r="AX45" i="11"/>
  <c r="AW45" i="11"/>
  <c r="AV45" i="11"/>
  <c r="AV38" i="11" s="1"/>
  <c r="AU45" i="11"/>
  <c r="AT45" i="11"/>
  <c r="AS45" i="11"/>
  <c r="AR45" i="11"/>
  <c r="AQ45" i="11"/>
  <c r="AP45" i="11"/>
  <c r="AX39" i="11"/>
  <c r="AX38" i="11" s="1"/>
  <c r="AW39" i="11"/>
  <c r="AV39" i="11"/>
  <c r="AU39" i="11"/>
  <c r="AT39" i="11"/>
  <c r="AS39" i="11"/>
  <c r="AR39" i="11"/>
  <c r="AQ39" i="11"/>
  <c r="AP39" i="11"/>
  <c r="AP38" i="11" s="1"/>
  <c r="AW38" i="11"/>
  <c r="AU38" i="11"/>
  <c r="AT38" i="11"/>
  <c r="AR38" i="11"/>
  <c r="AQ38" i="11"/>
  <c r="AX31" i="11"/>
  <c r="AX24" i="11" s="1"/>
  <c r="AW31" i="11"/>
  <c r="AW24" i="11" s="1"/>
  <c r="AV31" i="11"/>
  <c r="AU31" i="11"/>
  <c r="AT31" i="11"/>
  <c r="AS31" i="11"/>
  <c r="AS24" i="11" s="1"/>
  <c r="AR31" i="11"/>
  <c r="AQ31" i="11"/>
  <c r="AP31" i="11"/>
  <c r="AX25" i="11"/>
  <c r="AW25" i="11"/>
  <c r="AV25" i="11"/>
  <c r="AU25" i="11"/>
  <c r="AT25" i="11"/>
  <c r="AS25" i="11"/>
  <c r="AR25" i="11"/>
  <c r="AQ25" i="11"/>
  <c r="AQ24" i="11" s="1"/>
  <c r="AP25" i="11"/>
  <c r="AV24" i="11"/>
  <c r="AT24" i="11"/>
  <c r="AR24" i="11"/>
  <c r="AP24" i="11"/>
  <c r="AX17" i="11"/>
  <c r="AW17" i="11"/>
  <c r="AV17" i="11"/>
  <c r="AV10" i="11" s="1"/>
  <c r="AU17" i="11"/>
  <c r="AT17" i="11"/>
  <c r="AS17" i="11"/>
  <c r="AR17" i="11"/>
  <c r="AQ17" i="11"/>
  <c r="AP17" i="11"/>
  <c r="AP10" i="11" s="1"/>
  <c r="AX11" i="11"/>
  <c r="AW11" i="11"/>
  <c r="AW10" i="11" s="1"/>
  <c r="AV11" i="11"/>
  <c r="AU11" i="11"/>
  <c r="AT11" i="11"/>
  <c r="AS11" i="11"/>
  <c r="AR11" i="11"/>
  <c r="AQ11" i="11"/>
  <c r="AQ10" i="11" s="1"/>
  <c r="AP11" i="11"/>
  <c r="AX10" i="11"/>
  <c r="AU10" i="11"/>
  <c r="AT10" i="11"/>
  <c r="AR10" i="11"/>
  <c r="AY64" i="11"/>
  <c r="AY58" i="11"/>
  <c r="AY52" i="11"/>
  <c r="AY45" i="11"/>
  <c r="AY38" i="11" s="1"/>
  <c r="AY39" i="11"/>
  <c r="AY11" i="11"/>
  <c r="AY10" i="11" s="1"/>
  <c r="AY17" i="11"/>
  <c r="AY31" i="11"/>
  <c r="AY24" i="11" s="1"/>
  <c r="AY25" i="11"/>
  <c r="AS38" i="11" l="1"/>
  <c r="AT9" i="11"/>
  <c r="AU24" i="11"/>
  <c r="AU9" i="11" s="1"/>
  <c r="AX9" i="11"/>
  <c r="AW9" i="11"/>
  <c r="AP9" i="11"/>
  <c r="AR9" i="11"/>
  <c r="AV9" i="11"/>
  <c r="AQ9" i="11"/>
  <c r="AS10" i="11"/>
  <c r="AS9" i="11" s="1"/>
  <c r="AY51" i="11"/>
  <c r="AY9" i="11" s="1"/>
  <c r="AV7" i="10" l="1"/>
  <c r="AU7" i="10"/>
  <c r="A136" i="5" l="1"/>
  <c r="AT7" i="10"/>
  <c r="B53" i="12"/>
  <c r="AS7" i="10" l="1"/>
  <c r="AI7" i="10" l="1"/>
  <c r="AJ7" i="10"/>
  <c r="AK7" i="10"/>
  <c r="AL7" i="10"/>
  <c r="AM7" i="10"/>
  <c r="AN7" i="10"/>
  <c r="AO7" i="10"/>
  <c r="AP7" i="10"/>
  <c r="AQ7" i="10"/>
  <c r="AR7" i="10"/>
  <c r="AH7" i="10" l="1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AC45" i="11" l="1"/>
  <c r="AC39" i="11"/>
  <c r="AC38" i="11" s="1"/>
  <c r="AC31" i="11"/>
  <c r="Z11" i="11"/>
  <c r="AA11" i="11"/>
  <c r="AB11" i="11"/>
  <c r="AC11" i="11"/>
  <c r="Z17" i="11"/>
  <c r="AA17" i="11"/>
  <c r="AB17" i="11"/>
  <c r="AC17" i="11"/>
  <c r="Z25" i="11"/>
  <c r="AA25" i="11"/>
  <c r="AB25" i="11"/>
  <c r="AC25" i="11"/>
  <c r="Z31" i="11"/>
  <c r="AA31" i="11"/>
  <c r="AB31" i="11"/>
  <c r="Z39" i="11"/>
  <c r="AA39" i="11"/>
  <c r="AB39" i="11"/>
  <c r="Z45" i="11"/>
  <c r="AA45" i="11"/>
  <c r="AB45" i="11"/>
  <c r="Z52" i="11"/>
  <c r="AA52" i="11"/>
  <c r="AB52" i="11"/>
  <c r="AC52" i="11"/>
  <c r="Z58" i="11"/>
  <c r="AA58" i="11"/>
  <c r="AB58" i="11"/>
  <c r="AC58" i="11"/>
  <c r="Z64" i="11"/>
  <c r="AA64" i="11"/>
  <c r="AB64" i="11"/>
  <c r="AC64" i="11"/>
  <c r="B68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G17" i="11"/>
  <c r="G25" i="11"/>
  <c r="G31" i="11"/>
  <c r="G39" i="11"/>
  <c r="Y64" i="11"/>
  <c r="X64" i="11"/>
  <c r="W64" i="11"/>
  <c r="V64" i="11"/>
  <c r="U64" i="11"/>
  <c r="T64" i="11"/>
  <c r="S64" i="11"/>
  <c r="R64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Y52" i="11"/>
  <c r="Y51" i="11" s="1"/>
  <c r="X52" i="11"/>
  <c r="X51" i="11" s="1"/>
  <c r="W52" i="11"/>
  <c r="V52" i="11"/>
  <c r="U52" i="11"/>
  <c r="T52" i="11"/>
  <c r="S52" i="11"/>
  <c r="R52" i="11"/>
  <c r="Q52" i="11"/>
  <c r="P52" i="11"/>
  <c r="O52" i="11"/>
  <c r="O51" i="11" s="1"/>
  <c r="N52" i="11"/>
  <c r="M52" i="11"/>
  <c r="L52" i="11"/>
  <c r="K52" i="11"/>
  <c r="J52" i="11"/>
  <c r="I52" i="11"/>
  <c r="H52" i="11"/>
  <c r="G52" i="11"/>
  <c r="F52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Y39" i="11"/>
  <c r="X39" i="11"/>
  <c r="X38" i="11" s="1"/>
  <c r="W39" i="11"/>
  <c r="W38" i="11" s="1"/>
  <c r="V39" i="11"/>
  <c r="U39" i="11"/>
  <c r="T39" i="11"/>
  <c r="S39" i="11"/>
  <c r="R39" i="11"/>
  <c r="Q39" i="11"/>
  <c r="P39" i="11"/>
  <c r="P38" i="11" s="1"/>
  <c r="O39" i="11"/>
  <c r="N39" i="11"/>
  <c r="M39" i="11"/>
  <c r="L39" i="11"/>
  <c r="K39" i="11"/>
  <c r="J39" i="11"/>
  <c r="I39" i="11"/>
  <c r="H39" i="11"/>
  <c r="F39" i="11"/>
  <c r="F38" i="11" s="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F31" i="11"/>
  <c r="Y25" i="11"/>
  <c r="Y24" i="11" s="1"/>
  <c r="X25" i="11"/>
  <c r="W25" i="11"/>
  <c r="V25" i="11"/>
  <c r="U25" i="11"/>
  <c r="U24" i="11" s="1"/>
  <c r="T25" i="11"/>
  <c r="S25" i="11"/>
  <c r="R25" i="11"/>
  <c r="Q25" i="11"/>
  <c r="P25" i="11"/>
  <c r="O25" i="11"/>
  <c r="N25" i="11"/>
  <c r="M25" i="11"/>
  <c r="M24" i="11" s="1"/>
  <c r="L25" i="11"/>
  <c r="K25" i="11"/>
  <c r="J25" i="11"/>
  <c r="I25" i="11"/>
  <c r="H25" i="11"/>
  <c r="F25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F17" i="11"/>
  <c r="N114" i="10"/>
  <c r="M114" i="10"/>
  <c r="M113" i="10" s="1"/>
  <c r="L114" i="10"/>
  <c r="K114" i="10"/>
  <c r="K113" i="10" s="1"/>
  <c r="J114" i="10"/>
  <c r="I114" i="10"/>
  <c r="I113" i="10" s="1"/>
  <c r="H114" i="10"/>
  <c r="G114" i="10"/>
  <c r="F114" i="10"/>
  <c r="E114" i="10"/>
  <c r="E113" i="10" s="1"/>
  <c r="N101" i="8"/>
  <c r="M101" i="8"/>
  <c r="L101" i="8"/>
  <c r="K101" i="8"/>
  <c r="J101" i="8"/>
  <c r="I101" i="8"/>
  <c r="H101" i="8"/>
  <c r="G101" i="8"/>
  <c r="F101" i="8"/>
  <c r="E101" i="8"/>
  <c r="N95" i="8"/>
  <c r="M95" i="8"/>
  <c r="L95" i="8"/>
  <c r="K95" i="8"/>
  <c r="J95" i="8"/>
  <c r="I95" i="8"/>
  <c r="H95" i="8"/>
  <c r="G95" i="8"/>
  <c r="F95" i="8"/>
  <c r="E95" i="8"/>
  <c r="D95" i="8"/>
  <c r="C95" i="8"/>
  <c r="N89" i="8"/>
  <c r="M89" i="8"/>
  <c r="M88" i="8" s="1"/>
  <c r="L89" i="8"/>
  <c r="K89" i="8"/>
  <c r="J89" i="8"/>
  <c r="I89" i="8"/>
  <c r="H89" i="8"/>
  <c r="G89" i="8"/>
  <c r="F89" i="8"/>
  <c r="E89" i="8"/>
  <c r="E88" i="8" s="1"/>
  <c r="D89" i="8"/>
  <c r="C89" i="8"/>
  <c r="N84" i="8"/>
  <c r="M84" i="8"/>
  <c r="L84" i="8"/>
  <c r="K84" i="8"/>
  <c r="J84" i="8"/>
  <c r="I84" i="8"/>
  <c r="H84" i="8"/>
  <c r="G84" i="8"/>
  <c r="F84" i="8"/>
  <c r="F79" i="8" s="1"/>
  <c r="E84" i="8"/>
  <c r="D84" i="8"/>
  <c r="C84" i="8"/>
  <c r="N80" i="8"/>
  <c r="M80" i="8"/>
  <c r="L80" i="8"/>
  <c r="K80" i="8"/>
  <c r="J80" i="8"/>
  <c r="J79" i="8" s="1"/>
  <c r="I80" i="8"/>
  <c r="H80" i="8"/>
  <c r="G80" i="8"/>
  <c r="F80" i="8"/>
  <c r="E80" i="8"/>
  <c r="D80" i="8"/>
  <c r="C80" i="8"/>
  <c r="N72" i="8"/>
  <c r="M72" i="8"/>
  <c r="L72" i="8"/>
  <c r="K72" i="8"/>
  <c r="J72" i="8"/>
  <c r="I72" i="8"/>
  <c r="H72" i="8"/>
  <c r="G72" i="8"/>
  <c r="F72" i="8"/>
  <c r="E72" i="8"/>
  <c r="D72" i="8"/>
  <c r="C72" i="8"/>
  <c r="B5" i="8"/>
  <c r="N27" i="8"/>
  <c r="M27" i="8"/>
  <c r="L27" i="8"/>
  <c r="K27" i="8"/>
  <c r="J27" i="8"/>
  <c r="I27" i="8"/>
  <c r="H27" i="8"/>
  <c r="G27" i="8"/>
  <c r="F27" i="8"/>
  <c r="E27" i="8"/>
  <c r="D27" i="8"/>
  <c r="N21" i="8"/>
  <c r="N20" i="8" s="1"/>
  <c r="M21" i="8"/>
  <c r="M20" i="8" s="1"/>
  <c r="L21" i="8"/>
  <c r="K21" i="8"/>
  <c r="J21" i="8"/>
  <c r="I21" i="8"/>
  <c r="H21" i="8"/>
  <c r="G21" i="8"/>
  <c r="F21" i="8"/>
  <c r="E21" i="8"/>
  <c r="E20" i="8" s="1"/>
  <c r="D21" i="8"/>
  <c r="C27" i="8"/>
  <c r="C21" i="8"/>
  <c r="C16" i="8"/>
  <c r="N12" i="8"/>
  <c r="M12" i="8"/>
  <c r="L12" i="8"/>
  <c r="L11" i="8" s="1"/>
  <c r="K12" i="8"/>
  <c r="J12" i="8"/>
  <c r="J11" i="8" s="1"/>
  <c r="I12" i="8"/>
  <c r="H12" i="8"/>
  <c r="H11" i="8" s="1"/>
  <c r="G12" i="8"/>
  <c r="F12" i="8"/>
  <c r="F11" i="8" s="1"/>
  <c r="E12" i="8"/>
  <c r="D12" i="8"/>
  <c r="C12" i="8"/>
  <c r="D79" i="8"/>
  <c r="L79" i="8"/>
  <c r="N52" i="10"/>
  <c r="M52" i="10"/>
  <c r="L52" i="10"/>
  <c r="K52" i="10"/>
  <c r="J52" i="10"/>
  <c r="I52" i="10"/>
  <c r="H52" i="10"/>
  <c r="G52" i="10"/>
  <c r="F52" i="10"/>
  <c r="E52" i="10"/>
  <c r="D52" i="10"/>
  <c r="N43" i="10"/>
  <c r="M43" i="10"/>
  <c r="L43" i="10"/>
  <c r="K43" i="10"/>
  <c r="J43" i="10"/>
  <c r="I43" i="10"/>
  <c r="H43" i="10"/>
  <c r="G43" i="10"/>
  <c r="F43" i="10"/>
  <c r="E43" i="10"/>
  <c r="D43" i="10"/>
  <c r="N135" i="8"/>
  <c r="M135" i="8"/>
  <c r="L135" i="8"/>
  <c r="K135" i="8"/>
  <c r="J135" i="8"/>
  <c r="I135" i="8"/>
  <c r="H135" i="8"/>
  <c r="G135" i="8"/>
  <c r="F135" i="8"/>
  <c r="E135" i="8"/>
  <c r="D135" i="8"/>
  <c r="C135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N123" i="8"/>
  <c r="M123" i="8"/>
  <c r="L123" i="8"/>
  <c r="K123" i="8"/>
  <c r="J123" i="8"/>
  <c r="I123" i="8"/>
  <c r="H123" i="8"/>
  <c r="G123" i="8"/>
  <c r="F123" i="8"/>
  <c r="E123" i="8"/>
  <c r="D123" i="8"/>
  <c r="C123" i="8"/>
  <c r="N117" i="8"/>
  <c r="M117" i="8"/>
  <c r="L117" i="8"/>
  <c r="K117" i="8"/>
  <c r="J117" i="8"/>
  <c r="I117" i="8"/>
  <c r="I110" i="8" s="1"/>
  <c r="H117" i="8"/>
  <c r="G117" i="8"/>
  <c r="F117" i="8"/>
  <c r="E117" i="8"/>
  <c r="D117" i="8"/>
  <c r="C117" i="8"/>
  <c r="N111" i="8"/>
  <c r="N110" i="8" s="1"/>
  <c r="M111" i="8"/>
  <c r="L111" i="8"/>
  <c r="K111" i="8"/>
  <c r="J111" i="8"/>
  <c r="J110" i="8" s="1"/>
  <c r="J107" i="8" s="1"/>
  <c r="I111" i="8"/>
  <c r="H111" i="8"/>
  <c r="G111" i="8"/>
  <c r="F111" i="8"/>
  <c r="F110" i="8" s="1"/>
  <c r="E111" i="8"/>
  <c r="D111" i="8"/>
  <c r="D110" i="8" s="1"/>
  <c r="C111" i="8"/>
  <c r="D101" i="8"/>
  <c r="C101" i="8"/>
  <c r="N66" i="8"/>
  <c r="M66" i="8"/>
  <c r="L66" i="8"/>
  <c r="K66" i="8"/>
  <c r="J66" i="8"/>
  <c r="I66" i="8"/>
  <c r="H66" i="8"/>
  <c r="G66" i="8"/>
  <c r="F66" i="8"/>
  <c r="E66" i="8"/>
  <c r="D66" i="8"/>
  <c r="C66" i="8"/>
  <c r="N60" i="8"/>
  <c r="M60" i="8"/>
  <c r="L60" i="8"/>
  <c r="K60" i="8"/>
  <c r="J60" i="8"/>
  <c r="I60" i="8"/>
  <c r="H60" i="8"/>
  <c r="G60" i="8"/>
  <c r="F60" i="8"/>
  <c r="E60" i="8"/>
  <c r="D60" i="8"/>
  <c r="C60" i="8"/>
  <c r="N54" i="8"/>
  <c r="M54" i="8"/>
  <c r="L54" i="8"/>
  <c r="K54" i="8"/>
  <c r="J54" i="8"/>
  <c r="I54" i="8"/>
  <c r="H54" i="8"/>
  <c r="G54" i="8"/>
  <c r="F54" i="8"/>
  <c r="E54" i="8"/>
  <c r="D54" i="8"/>
  <c r="C54" i="8"/>
  <c r="N48" i="8"/>
  <c r="M48" i="8"/>
  <c r="L48" i="8"/>
  <c r="K48" i="8"/>
  <c r="J48" i="8"/>
  <c r="I48" i="8"/>
  <c r="H48" i="8"/>
  <c r="G48" i="8"/>
  <c r="G41" i="8" s="1"/>
  <c r="G39" i="8" s="1"/>
  <c r="F48" i="8"/>
  <c r="E48" i="8"/>
  <c r="D48" i="8"/>
  <c r="C48" i="8"/>
  <c r="N42" i="8"/>
  <c r="M42" i="8"/>
  <c r="L42" i="8"/>
  <c r="K42" i="8"/>
  <c r="K41" i="8" s="1"/>
  <c r="J42" i="8"/>
  <c r="I42" i="8"/>
  <c r="I41" i="8" s="1"/>
  <c r="H42" i="8"/>
  <c r="H41" i="8" s="1"/>
  <c r="G42" i="8"/>
  <c r="F42" i="8"/>
  <c r="E42" i="8"/>
  <c r="D42" i="8"/>
  <c r="D41" i="8" s="1"/>
  <c r="D39" i="8" s="1"/>
  <c r="C42" i="8"/>
  <c r="C41" i="8" s="1"/>
  <c r="N33" i="8"/>
  <c r="M33" i="8"/>
  <c r="L33" i="8"/>
  <c r="K33" i="8"/>
  <c r="J33" i="8"/>
  <c r="I33" i="8"/>
  <c r="H33" i="8"/>
  <c r="G33" i="8"/>
  <c r="F33" i="8"/>
  <c r="E33" i="8"/>
  <c r="D33" i="8"/>
  <c r="C33" i="8"/>
  <c r="L41" i="8"/>
  <c r="E110" i="8"/>
  <c r="E107" i="8" s="1"/>
  <c r="M110" i="8"/>
  <c r="N192" i="10"/>
  <c r="M192" i="10"/>
  <c r="L192" i="10"/>
  <c r="K192" i="10"/>
  <c r="J192" i="10"/>
  <c r="I192" i="10"/>
  <c r="H192" i="10"/>
  <c r="G192" i="10"/>
  <c r="F192" i="10"/>
  <c r="E192" i="10"/>
  <c r="D192" i="10"/>
  <c r="N186" i="10"/>
  <c r="M186" i="10"/>
  <c r="M184" i="10" s="1"/>
  <c r="L186" i="10"/>
  <c r="K186" i="10"/>
  <c r="K184" i="10" s="1"/>
  <c r="J186" i="10"/>
  <c r="I186" i="10"/>
  <c r="I184" i="10"/>
  <c r="H186" i="10"/>
  <c r="G186" i="10"/>
  <c r="G184" i="10" s="1"/>
  <c r="F186" i="10"/>
  <c r="E186" i="10"/>
  <c r="D186" i="10"/>
  <c r="N176" i="10"/>
  <c r="M176" i="10"/>
  <c r="M174" i="10" s="1"/>
  <c r="L176" i="10"/>
  <c r="K176" i="10"/>
  <c r="K174" i="10" s="1"/>
  <c r="J176" i="10"/>
  <c r="I176" i="10"/>
  <c r="I174" i="10" s="1"/>
  <c r="H176" i="10"/>
  <c r="G176" i="10"/>
  <c r="G174" i="10" s="1"/>
  <c r="F176" i="10"/>
  <c r="E176" i="10"/>
  <c r="D176" i="10"/>
  <c r="N170" i="10"/>
  <c r="M170" i="10"/>
  <c r="L170" i="10"/>
  <c r="K170" i="10"/>
  <c r="J170" i="10"/>
  <c r="I170" i="10"/>
  <c r="H170" i="10"/>
  <c r="G170" i="10"/>
  <c r="F170" i="10"/>
  <c r="E170" i="10"/>
  <c r="D170" i="10"/>
  <c r="N164" i="10"/>
  <c r="M164" i="10"/>
  <c r="L164" i="10"/>
  <c r="K164" i="10"/>
  <c r="J164" i="10"/>
  <c r="I164" i="10"/>
  <c r="H164" i="10"/>
  <c r="G164" i="10"/>
  <c r="F164" i="10"/>
  <c r="E164" i="10"/>
  <c r="D164" i="10"/>
  <c r="N158" i="10"/>
  <c r="M158" i="10"/>
  <c r="M157" i="10" s="1"/>
  <c r="L158" i="10"/>
  <c r="K158" i="10"/>
  <c r="J158" i="10"/>
  <c r="I158" i="10"/>
  <c r="I157" i="10" s="1"/>
  <c r="H158" i="10"/>
  <c r="G158" i="10"/>
  <c r="F158" i="10"/>
  <c r="E158" i="10"/>
  <c r="D158" i="10"/>
  <c r="N151" i="10"/>
  <c r="M151" i="10"/>
  <c r="L151" i="10"/>
  <c r="K151" i="10"/>
  <c r="J151" i="10"/>
  <c r="I151" i="10"/>
  <c r="H151" i="10"/>
  <c r="G151" i="10"/>
  <c r="F151" i="10"/>
  <c r="E151" i="10"/>
  <c r="D151" i="10"/>
  <c r="N145" i="10"/>
  <c r="M145" i="10"/>
  <c r="L145" i="10"/>
  <c r="K145" i="10"/>
  <c r="J145" i="10"/>
  <c r="I145" i="10"/>
  <c r="H145" i="10"/>
  <c r="G145" i="10"/>
  <c r="F145" i="10"/>
  <c r="E145" i="10"/>
  <c r="D145" i="10"/>
  <c r="N139" i="10"/>
  <c r="M139" i="10"/>
  <c r="L139" i="10"/>
  <c r="K139" i="10"/>
  <c r="J139" i="10"/>
  <c r="I139" i="10"/>
  <c r="H139" i="10"/>
  <c r="G139" i="10"/>
  <c r="F139" i="10"/>
  <c r="E139" i="10"/>
  <c r="D139" i="10"/>
  <c r="N134" i="10"/>
  <c r="N133" i="10" s="1"/>
  <c r="N132" i="10" s="1"/>
  <c r="M134" i="10"/>
  <c r="M133" i="10" s="1"/>
  <c r="L134" i="10"/>
  <c r="L133" i="10" s="1"/>
  <c r="K134" i="10"/>
  <c r="K133" i="10" s="1"/>
  <c r="J134" i="10"/>
  <c r="J133" i="10" s="1"/>
  <c r="I134" i="10"/>
  <c r="I133" i="10" s="1"/>
  <c r="H134" i="10"/>
  <c r="H133" i="10" s="1"/>
  <c r="G134" i="10"/>
  <c r="G133" i="10" s="1"/>
  <c r="F134" i="10"/>
  <c r="F133" i="10"/>
  <c r="F132" i="10" s="1"/>
  <c r="E134" i="10"/>
  <c r="E133" i="10" s="1"/>
  <c r="D134" i="10"/>
  <c r="D133" i="10" s="1"/>
  <c r="N128" i="10"/>
  <c r="M128" i="10"/>
  <c r="L128" i="10"/>
  <c r="K128" i="10"/>
  <c r="J128" i="10"/>
  <c r="I128" i="10"/>
  <c r="H128" i="10"/>
  <c r="G128" i="10"/>
  <c r="F128" i="10"/>
  <c r="E128" i="10"/>
  <c r="D128" i="10"/>
  <c r="N123" i="10"/>
  <c r="M123" i="10"/>
  <c r="L123" i="10"/>
  <c r="K123" i="10"/>
  <c r="J123" i="10"/>
  <c r="I123" i="10"/>
  <c r="H123" i="10"/>
  <c r="G123" i="10"/>
  <c r="F123" i="10"/>
  <c r="E123" i="10"/>
  <c r="D123" i="10"/>
  <c r="G113" i="10"/>
  <c r="D114" i="10"/>
  <c r="N109" i="10"/>
  <c r="N107" i="10" s="1"/>
  <c r="M109" i="10"/>
  <c r="L109" i="10"/>
  <c r="L107" i="10" s="1"/>
  <c r="K109" i="10"/>
  <c r="J109" i="10"/>
  <c r="J107" i="10" s="1"/>
  <c r="I109" i="10"/>
  <c r="H109" i="10"/>
  <c r="H107" i="10" s="1"/>
  <c r="G109" i="10"/>
  <c r="F109" i="10"/>
  <c r="F107" i="10" s="1"/>
  <c r="E109" i="10"/>
  <c r="D109" i="10"/>
  <c r="D107" i="10" s="1"/>
  <c r="N104" i="10"/>
  <c r="M104" i="10"/>
  <c r="L104" i="10"/>
  <c r="K104" i="10"/>
  <c r="J104" i="10"/>
  <c r="J102" i="10"/>
  <c r="I104" i="10"/>
  <c r="H104" i="10"/>
  <c r="H102" i="10" s="1"/>
  <c r="G104" i="10"/>
  <c r="F104" i="10"/>
  <c r="E104" i="10"/>
  <c r="D104" i="10"/>
  <c r="N95" i="10"/>
  <c r="M95" i="10"/>
  <c r="L95" i="10"/>
  <c r="K95" i="10"/>
  <c r="J95" i="10"/>
  <c r="I95" i="10"/>
  <c r="H95" i="10"/>
  <c r="G95" i="10"/>
  <c r="F95" i="10"/>
  <c r="E95" i="10"/>
  <c r="D95" i="10"/>
  <c r="N91" i="10"/>
  <c r="N90" i="10" s="1"/>
  <c r="M91" i="10"/>
  <c r="L91" i="10"/>
  <c r="L90" i="10" s="1"/>
  <c r="K91" i="10"/>
  <c r="J91" i="10"/>
  <c r="J90" i="10" s="1"/>
  <c r="I91" i="10"/>
  <c r="H91" i="10"/>
  <c r="H90" i="10" s="1"/>
  <c r="G91" i="10"/>
  <c r="F91" i="10"/>
  <c r="F90" i="10"/>
  <c r="E91" i="10"/>
  <c r="D91" i="10"/>
  <c r="D90" i="10" s="1"/>
  <c r="N86" i="10"/>
  <c r="M86" i="10"/>
  <c r="M85" i="10" s="1"/>
  <c r="L86" i="10"/>
  <c r="K86" i="10"/>
  <c r="K85" i="10" s="1"/>
  <c r="J86" i="10"/>
  <c r="I86" i="10"/>
  <c r="I85" i="10" s="1"/>
  <c r="H86" i="10"/>
  <c r="G86" i="10"/>
  <c r="G85" i="10" s="1"/>
  <c r="F86" i="10"/>
  <c r="E86" i="10"/>
  <c r="E85" i="10" s="1"/>
  <c r="D86" i="10"/>
  <c r="N81" i="10"/>
  <c r="M81" i="10"/>
  <c r="L81" i="10"/>
  <c r="K81" i="10"/>
  <c r="J81" i="10"/>
  <c r="I81" i="10"/>
  <c r="H81" i="10"/>
  <c r="G81" i="10"/>
  <c r="F81" i="10"/>
  <c r="E81" i="10"/>
  <c r="D81" i="10"/>
  <c r="N77" i="10"/>
  <c r="M77" i="10"/>
  <c r="L77" i="10"/>
  <c r="K77" i="10"/>
  <c r="J77" i="10"/>
  <c r="I77" i="10"/>
  <c r="H77" i="10"/>
  <c r="G77" i="10"/>
  <c r="F77" i="10"/>
  <c r="E77" i="10"/>
  <c r="D77" i="10"/>
  <c r="N73" i="10"/>
  <c r="M73" i="10"/>
  <c r="M72" i="10"/>
  <c r="L73" i="10"/>
  <c r="K73" i="10"/>
  <c r="K72" i="10" s="1"/>
  <c r="J73" i="10"/>
  <c r="I73" i="10"/>
  <c r="I72" i="10" s="1"/>
  <c r="H73" i="10"/>
  <c r="G73" i="10"/>
  <c r="G72" i="10" s="1"/>
  <c r="F73" i="10"/>
  <c r="E73" i="10"/>
  <c r="E72" i="10" s="1"/>
  <c r="D73" i="10"/>
  <c r="N68" i="10"/>
  <c r="N67" i="10"/>
  <c r="M68" i="10"/>
  <c r="L68" i="10"/>
  <c r="L67" i="10" s="1"/>
  <c r="K68" i="10"/>
  <c r="J68" i="10"/>
  <c r="J67" i="10" s="1"/>
  <c r="I68" i="10"/>
  <c r="H68" i="10"/>
  <c r="H67" i="10" s="1"/>
  <c r="G68" i="10"/>
  <c r="F68" i="10"/>
  <c r="F67" i="10" s="1"/>
  <c r="E68" i="10"/>
  <c r="D68" i="10"/>
  <c r="D67" i="10" s="1"/>
  <c r="N40" i="10"/>
  <c r="M40" i="10"/>
  <c r="L40" i="10"/>
  <c r="K40" i="10"/>
  <c r="J40" i="10"/>
  <c r="I40" i="10"/>
  <c r="H40" i="10"/>
  <c r="G40" i="10"/>
  <c r="F40" i="10"/>
  <c r="E40" i="10"/>
  <c r="D40" i="10"/>
  <c r="N37" i="10"/>
  <c r="M37" i="10"/>
  <c r="L37" i="10"/>
  <c r="K37" i="10"/>
  <c r="J37" i="10"/>
  <c r="I37" i="10"/>
  <c r="H37" i="10"/>
  <c r="G37" i="10"/>
  <c r="F37" i="10"/>
  <c r="E37" i="10"/>
  <c r="D37" i="10"/>
  <c r="N33" i="10"/>
  <c r="M33" i="10"/>
  <c r="L33" i="10"/>
  <c r="K33" i="10"/>
  <c r="J33" i="10"/>
  <c r="I33" i="10"/>
  <c r="H33" i="10"/>
  <c r="G33" i="10"/>
  <c r="G24" i="10" s="1"/>
  <c r="F33" i="10"/>
  <c r="E33" i="10"/>
  <c r="D33" i="10"/>
  <c r="N29" i="10"/>
  <c r="M29" i="10"/>
  <c r="L29" i="10"/>
  <c r="K29" i="10"/>
  <c r="J29" i="10"/>
  <c r="I29" i="10"/>
  <c r="H29" i="10"/>
  <c r="G29" i="10"/>
  <c r="F29" i="10"/>
  <c r="F23" i="10" s="1"/>
  <c r="E29" i="10"/>
  <c r="D29" i="10"/>
  <c r="N19" i="10"/>
  <c r="N14" i="10" s="1"/>
  <c r="M19" i="10"/>
  <c r="L19" i="10"/>
  <c r="K19" i="10"/>
  <c r="J19" i="10"/>
  <c r="I19" i="10"/>
  <c r="H19" i="10"/>
  <c r="G19" i="10"/>
  <c r="F19" i="10"/>
  <c r="E19" i="10"/>
  <c r="E14" i="10" s="1"/>
  <c r="D19" i="10"/>
  <c r="N15" i="10"/>
  <c r="M15" i="10"/>
  <c r="L15" i="10"/>
  <c r="K15" i="10"/>
  <c r="J15" i="10"/>
  <c r="I15" i="10"/>
  <c r="I14" i="10" s="1"/>
  <c r="H15" i="10"/>
  <c r="G15" i="10"/>
  <c r="F15" i="10"/>
  <c r="E15" i="10"/>
  <c r="D15" i="10"/>
  <c r="C192" i="10"/>
  <c r="C186" i="10"/>
  <c r="C176" i="10"/>
  <c r="C170" i="10"/>
  <c r="C164" i="10"/>
  <c r="C158" i="10"/>
  <c r="C151" i="10"/>
  <c r="C145" i="10"/>
  <c r="C139" i="10"/>
  <c r="C134" i="10"/>
  <c r="C128" i="10"/>
  <c r="C123" i="10"/>
  <c r="C122" i="10" s="1"/>
  <c r="C114" i="10"/>
  <c r="C109" i="10"/>
  <c r="C104" i="10"/>
  <c r="C95" i="10"/>
  <c r="C91" i="10"/>
  <c r="C90" i="10" s="1"/>
  <c r="C86" i="10"/>
  <c r="C81" i="10"/>
  <c r="C77" i="10"/>
  <c r="C73" i="10"/>
  <c r="C68" i="10"/>
  <c r="C67" i="10" s="1"/>
  <c r="C52" i="10"/>
  <c r="C43" i="10"/>
  <c r="C40" i="10"/>
  <c r="C37" i="10"/>
  <c r="C33" i="10"/>
  <c r="C29" i="10"/>
  <c r="C19" i="10"/>
  <c r="C15" i="10"/>
  <c r="B5" i="10"/>
  <c r="B5" i="9"/>
  <c r="N35" i="9"/>
  <c r="M35" i="9"/>
  <c r="L35" i="9"/>
  <c r="K35" i="9"/>
  <c r="J35" i="9"/>
  <c r="I35" i="9"/>
  <c r="H35" i="9"/>
  <c r="G35" i="9"/>
  <c r="F35" i="9"/>
  <c r="E35" i="9"/>
  <c r="D35" i="9"/>
  <c r="C35" i="9"/>
  <c r="N38" i="9"/>
  <c r="M38" i="9"/>
  <c r="L38" i="9"/>
  <c r="K38" i="9"/>
  <c r="J38" i="9"/>
  <c r="I38" i="9"/>
  <c r="H38" i="9"/>
  <c r="G38" i="9"/>
  <c r="F38" i="9"/>
  <c r="E38" i="9"/>
  <c r="D38" i="9"/>
  <c r="C38" i="9"/>
  <c r="N41" i="9"/>
  <c r="M41" i="9"/>
  <c r="L41" i="9"/>
  <c r="K41" i="9"/>
  <c r="J41" i="9"/>
  <c r="I41" i="9"/>
  <c r="H41" i="9"/>
  <c r="G41" i="9"/>
  <c r="F41" i="9"/>
  <c r="E41" i="9"/>
  <c r="D41" i="9"/>
  <c r="C41" i="9"/>
  <c r="N32" i="9"/>
  <c r="M32" i="9"/>
  <c r="L32" i="9"/>
  <c r="K32" i="9"/>
  <c r="J32" i="9"/>
  <c r="I32" i="9"/>
  <c r="H32" i="9"/>
  <c r="G32" i="9"/>
  <c r="F32" i="9"/>
  <c r="E32" i="9"/>
  <c r="D32" i="9"/>
  <c r="C32" i="9"/>
  <c r="N29" i="9"/>
  <c r="N26" i="9" s="1"/>
  <c r="M29" i="9"/>
  <c r="L29" i="9"/>
  <c r="K29" i="9"/>
  <c r="J29" i="9"/>
  <c r="I29" i="9"/>
  <c r="H29" i="9"/>
  <c r="G29" i="9"/>
  <c r="G26" i="9" s="1"/>
  <c r="F29" i="9"/>
  <c r="F26" i="9" s="1"/>
  <c r="E29" i="9"/>
  <c r="D29" i="9"/>
  <c r="C29" i="9"/>
  <c r="N22" i="9"/>
  <c r="M22" i="9"/>
  <c r="L22" i="9"/>
  <c r="K22" i="9"/>
  <c r="J22" i="9"/>
  <c r="I22" i="9"/>
  <c r="H22" i="9"/>
  <c r="G22" i="9"/>
  <c r="F22" i="9"/>
  <c r="E22" i="9"/>
  <c r="D22" i="9"/>
  <c r="C22" i="9"/>
  <c r="B142" i="8"/>
  <c r="B198" i="10"/>
  <c r="K46" i="9"/>
  <c r="G46" i="9"/>
  <c r="C46" i="9"/>
  <c r="L46" i="9"/>
  <c r="H46" i="9"/>
  <c r="D46" i="9"/>
  <c r="N15" i="9"/>
  <c r="M15" i="9"/>
  <c r="M18" i="9" s="1"/>
  <c r="F15" i="9"/>
  <c r="E15" i="9"/>
  <c r="E18" i="9" s="1"/>
  <c r="L15" i="9"/>
  <c r="K15" i="9"/>
  <c r="J15" i="9"/>
  <c r="J18" i="9" s="1"/>
  <c r="J10" i="9" s="1"/>
  <c r="I15" i="9"/>
  <c r="H15" i="9"/>
  <c r="G15" i="9"/>
  <c r="G18" i="9" s="1"/>
  <c r="D15" i="9"/>
  <c r="D18" i="9" s="1"/>
  <c r="D10" i="9" s="1"/>
  <c r="C15" i="9"/>
  <c r="C26" i="9"/>
  <c r="F46" i="9"/>
  <c r="J46" i="9"/>
  <c r="N46" i="9"/>
  <c r="E46" i="9"/>
  <c r="I46" i="9"/>
  <c r="M46" i="9"/>
  <c r="A5" i="5"/>
  <c r="J25" i="9" l="1"/>
  <c r="K38" i="11"/>
  <c r="J26" i="9"/>
  <c r="D144" i="10"/>
  <c r="K20" i="8"/>
  <c r="G88" i="8"/>
  <c r="K26" i="9"/>
  <c r="L20" i="8"/>
  <c r="D23" i="10"/>
  <c r="C23" i="10"/>
  <c r="C20" i="8"/>
  <c r="E23" i="10"/>
  <c r="G23" i="10"/>
  <c r="K23" i="10"/>
  <c r="L24" i="10"/>
  <c r="L13" i="10" s="1"/>
  <c r="H144" i="10"/>
  <c r="H143" i="10" s="1"/>
  <c r="L144" i="10"/>
  <c r="F157" i="10"/>
  <c r="J157" i="10"/>
  <c r="N157" i="10"/>
  <c r="H14" i="10"/>
  <c r="M14" i="10"/>
  <c r="J132" i="10"/>
  <c r="AB38" i="11"/>
  <c r="G10" i="9"/>
  <c r="H122" i="10"/>
  <c r="I39" i="8"/>
  <c r="N11" i="8"/>
  <c r="D20" i="8"/>
  <c r="H10" i="11"/>
  <c r="R24" i="11"/>
  <c r="H38" i="11"/>
  <c r="S38" i="11"/>
  <c r="L51" i="11"/>
  <c r="G10" i="11"/>
  <c r="K10" i="11"/>
  <c r="S10" i="11"/>
  <c r="Z51" i="11"/>
  <c r="I26" i="9"/>
  <c r="K14" i="10"/>
  <c r="E102" i="10"/>
  <c r="E112" i="10"/>
  <c r="J113" i="10"/>
  <c r="E122" i="10"/>
  <c r="I122" i="10"/>
  <c r="I121" i="10" s="1"/>
  <c r="M122" i="10"/>
  <c r="M121" i="10" s="1"/>
  <c r="F174" i="10"/>
  <c r="F184" i="10"/>
  <c r="H184" i="10"/>
  <c r="K182" i="10"/>
  <c r="C110" i="8"/>
  <c r="E41" i="8"/>
  <c r="C39" i="8"/>
  <c r="F41" i="8"/>
  <c r="J41" i="8"/>
  <c r="N41" i="8"/>
  <c r="H110" i="8"/>
  <c r="L110" i="8"/>
  <c r="I23" i="10"/>
  <c r="F24" i="10"/>
  <c r="M79" i="8"/>
  <c r="H20" i="8"/>
  <c r="G20" i="8"/>
  <c r="F88" i="8"/>
  <c r="L38" i="11"/>
  <c r="T51" i="11"/>
  <c r="I10" i="11"/>
  <c r="M10" i="11"/>
  <c r="Q10" i="11"/>
  <c r="U10" i="11"/>
  <c r="Y10" i="11"/>
  <c r="I38" i="11"/>
  <c r="M38" i="11"/>
  <c r="Q38" i="11"/>
  <c r="N38" i="11"/>
  <c r="J51" i="11"/>
  <c r="I51" i="11"/>
  <c r="M51" i="11"/>
  <c r="Q51" i="11"/>
  <c r="U51" i="11"/>
  <c r="G51" i="11"/>
  <c r="W51" i="11"/>
  <c r="G24" i="11"/>
  <c r="O10" i="11"/>
  <c r="AC51" i="11"/>
  <c r="AB10" i="11"/>
  <c r="H101" i="10"/>
  <c r="I112" i="10"/>
  <c r="M132" i="10"/>
  <c r="H132" i="10"/>
  <c r="E144" i="10"/>
  <c r="M144" i="10"/>
  <c r="J144" i="10"/>
  <c r="N144" i="10"/>
  <c r="K157" i="10"/>
  <c r="H157" i="10"/>
  <c r="J184" i="10"/>
  <c r="L10" i="11"/>
  <c r="T10" i="11"/>
  <c r="AC24" i="11"/>
  <c r="AC10" i="11"/>
  <c r="D25" i="9"/>
  <c r="L18" i="9"/>
  <c r="C157" i="10"/>
  <c r="J14" i="10"/>
  <c r="G157" i="10"/>
  <c r="L14" i="10"/>
  <c r="H26" i="9"/>
  <c r="H18" i="9"/>
  <c r="J101" i="10"/>
  <c r="F12" i="10"/>
  <c r="I132" i="10"/>
  <c r="K144" i="10"/>
  <c r="D157" i="10"/>
  <c r="K132" i="10"/>
  <c r="E157" i="10"/>
  <c r="I24" i="10"/>
  <c r="M23" i="10"/>
  <c r="N23" i="10"/>
  <c r="C113" i="10"/>
  <c r="C174" i="10"/>
  <c r="M102" i="10"/>
  <c r="F102" i="10"/>
  <c r="I102" i="10"/>
  <c r="K102" i="10"/>
  <c r="N102" i="10"/>
  <c r="E107" i="10"/>
  <c r="G107" i="10"/>
  <c r="I107" i="10"/>
  <c r="K107" i="10"/>
  <c r="M107" i="10"/>
  <c r="K112" i="10"/>
  <c r="F113" i="10"/>
  <c r="M112" i="10"/>
  <c r="F122" i="10"/>
  <c r="J122" i="10"/>
  <c r="N122" i="10"/>
  <c r="D184" i="10"/>
  <c r="G182" i="10"/>
  <c r="I182" i="10"/>
  <c r="N184" i="10"/>
  <c r="K110" i="8"/>
  <c r="K39" i="8"/>
  <c r="F107" i="8"/>
  <c r="I107" i="8"/>
  <c r="C11" i="8"/>
  <c r="I79" i="8"/>
  <c r="D11" i="8"/>
  <c r="M11" i="8"/>
  <c r="F20" i="8"/>
  <c r="I20" i="8"/>
  <c r="K79" i="8"/>
  <c r="C79" i="8"/>
  <c r="G79" i="8"/>
  <c r="C88" i="8"/>
  <c r="J88" i="8"/>
  <c r="H113" i="10"/>
  <c r="L113" i="10"/>
  <c r="V24" i="11"/>
  <c r="P51" i="11"/>
  <c r="G38" i="11"/>
  <c r="J10" i="11"/>
  <c r="N10" i="11"/>
  <c r="R10" i="11"/>
  <c r="V10" i="11"/>
  <c r="H24" i="11"/>
  <c r="L24" i="11"/>
  <c r="T24" i="11"/>
  <c r="X24" i="11"/>
  <c r="J38" i="11"/>
  <c r="U38" i="11"/>
  <c r="O38" i="11"/>
  <c r="F51" i="11"/>
  <c r="N51" i="11"/>
  <c r="R51" i="11"/>
  <c r="V51" i="11"/>
  <c r="W10" i="11"/>
  <c r="AB51" i="11"/>
  <c r="AA38" i="11"/>
  <c r="AA24" i="11"/>
  <c r="AA10" i="11"/>
  <c r="J45" i="9"/>
  <c r="C102" i="10"/>
  <c r="D102" i="10"/>
  <c r="L102" i="10"/>
  <c r="D113" i="10"/>
  <c r="D122" i="10"/>
  <c r="L122" i="10"/>
  <c r="E132" i="10"/>
  <c r="G132" i="10"/>
  <c r="L132" i="10"/>
  <c r="I144" i="10"/>
  <c r="L157" i="10"/>
  <c r="E174" i="10"/>
  <c r="M182" i="10"/>
  <c r="D107" i="8"/>
  <c r="M107" i="8"/>
  <c r="J20" i="8"/>
  <c r="K88" i="8"/>
  <c r="P10" i="11"/>
  <c r="X10" i="11"/>
  <c r="J24" i="11"/>
  <c r="L26" i="9"/>
  <c r="N18" i="9"/>
  <c r="E26" i="9"/>
  <c r="M26" i="9"/>
  <c r="C24" i="10"/>
  <c r="J24" i="10"/>
  <c r="C107" i="10"/>
  <c r="G14" i="10"/>
  <c r="D26" i="9"/>
  <c r="M10" i="9"/>
  <c r="E10" i="9"/>
  <c r="C18" i="9"/>
  <c r="I18" i="9"/>
  <c r="K18" i="9"/>
  <c r="F18" i="9"/>
  <c r="C14" i="10"/>
  <c r="C121" i="10"/>
  <c r="D14" i="10"/>
  <c r="F14" i="10"/>
  <c r="G13" i="10"/>
  <c r="D132" i="10"/>
  <c r="G144" i="10"/>
  <c r="C144" i="10"/>
  <c r="F144" i="10"/>
  <c r="N24" i="10"/>
  <c r="J23" i="10"/>
  <c r="C72" i="10"/>
  <c r="C85" i="10"/>
  <c r="C133" i="10"/>
  <c r="C184" i="10"/>
  <c r="D24" i="10"/>
  <c r="H24" i="10"/>
  <c r="K24" i="10"/>
  <c r="E24" i="10"/>
  <c r="M24" i="10"/>
  <c r="E67" i="10"/>
  <c r="G67" i="10"/>
  <c r="I67" i="10"/>
  <c r="K67" i="10"/>
  <c r="M67" i="10"/>
  <c r="D72" i="10"/>
  <c r="F72" i="10"/>
  <c r="H72" i="10"/>
  <c r="J72" i="10"/>
  <c r="L72" i="10"/>
  <c r="N72" i="10"/>
  <c r="D85" i="10"/>
  <c r="F85" i="10"/>
  <c r="H85" i="10"/>
  <c r="J85" i="10"/>
  <c r="L85" i="10"/>
  <c r="N85" i="10"/>
  <c r="E90" i="10"/>
  <c r="G90" i="10"/>
  <c r="I90" i="10"/>
  <c r="K90" i="10"/>
  <c r="M90" i="10"/>
  <c r="G102" i="10"/>
  <c r="G112" i="10"/>
  <c r="N113" i="10"/>
  <c r="G122" i="10"/>
  <c r="K122" i="10"/>
  <c r="D174" i="10"/>
  <c r="H174" i="10"/>
  <c r="J174" i="10"/>
  <c r="L174" i="10"/>
  <c r="N174" i="10"/>
  <c r="E184" i="10"/>
  <c r="L184" i="10"/>
  <c r="G110" i="8"/>
  <c r="L39" i="8"/>
  <c r="N107" i="8"/>
  <c r="M41" i="8"/>
  <c r="H39" i="8"/>
  <c r="N79" i="8"/>
  <c r="I88" i="8"/>
  <c r="E79" i="8"/>
  <c r="E11" i="8"/>
  <c r="G11" i="8"/>
  <c r="I11" i="8"/>
  <c r="K11" i="8"/>
  <c r="H79" i="8"/>
  <c r="N88" i="8"/>
  <c r="N24" i="11"/>
  <c r="T38" i="11"/>
  <c r="H51" i="11"/>
  <c r="F10" i="11"/>
  <c r="P24" i="11"/>
  <c r="I24" i="11"/>
  <c r="Q24" i="11"/>
  <c r="R38" i="11"/>
  <c r="V38" i="11"/>
  <c r="Y38" i="11"/>
  <c r="AA51" i="11"/>
  <c r="Z38" i="11"/>
  <c r="Z24" i="11"/>
  <c r="Z10" i="11"/>
  <c r="G45" i="9"/>
  <c r="G25" i="9"/>
  <c r="D88" i="8"/>
  <c r="F24" i="11"/>
  <c r="K24" i="11"/>
  <c r="O24" i="11"/>
  <c r="S24" i="11"/>
  <c r="W24" i="11"/>
  <c r="AB24" i="11"/>
  <c r="AC9" i="11"/>
  <c r="H23" i="10"/>
  <c r="L23" i="10"/>
  <c r="H88" i="8"/>
  <c r="L88" i="8"/>
  <c r="K51" i="11"/>
  <c r="S51" i="11"/>
  <c r="N78" i="8" l="1"/>
  <c r="J9" i="11"/>
  <c r="M13" i="10"/>
  <c r="M22" i="10"/>
  <c r="K12" i="10"/>
  <c r="G22" i="10"/>
  <c r="E12" i="10"/>
  <c r="K13" i="10"/>
  <c r="C12" i="10"/>
  <c r="D12" i="10"/>
  <c r="K22" i="10"/>
  <c r="G12" i="10"/>
  <c r="G10" i="8"/>
  <c r="F78" i="8"/>
  <c r="W9" i="11"/>
  <c r="H84" i="10"/>
  <c r="D66" i="10"/>
  <c r="G66" i="10"/>
  <c r="J12" i="10"/>
  <c r="J22" i="10"/>
  <c r="I10" i="9"/>
  <c r="I143" i="10"/>
  <c r="I120" i="10"/>
  <c r="L101" i="10"/>
  <c r="D182" i="10"/>
  <c r="D173" i="10" s="1"/>
  <c r="N101" i="10"/>
  <c r="C112" i="10"/>
  <c r="Q9" i="11"/>
  <c r="I12" i="10"/>
  <c r="J39" i="8"/>
  <c r="H182" i="10"/>
  <c r="H9" i="11"/>
  <c r="I78" i="8"/>
  <c r="D78" i="8"/>
  <c r="G107" i="8"/>
  <c r="F84" i="10"/>
  <c r="M66" i="10"/>
  <c r="E13" i="10"/>
  <c r="C132" i="10"/>
  <c r="G143" i="10"/>
  <c r="F10" i="9"/>
  <c r="D45" i="9"/>
  <c r="M45" i="9"/>
  <c r="G78" i="8"/>
  <c r="F112" i="10"/>
  <c r="K101" i="10"/>
  <c r="M101" i="10"/>
  <c r="J182" i="10"/>
  <c r="E143" i="10"/>
  <c r="S9" i="11"/>
  <c r="E182" i="10"/>
  <c r="K121" i="10"/>
  <c r="E84" i="10"/>
  <c r="L66" i="10"/>
  <c r="C143" i="10"/>
  <c r="P9" i="11"/>
  <c r="E173" i="10"/>
  <c r="D121" i="10"/>
  <c r="C101" i="10"/>
  <c r="H112" i="10"/>
  <c r="I173" i="10"/>
  <c r="J121" i="10"/>
  <c r="F101" i="10"/>
  <c r="I22" i="10"/>
  <c r="I13" i="10"/>
  <c r="Y9" i="11"/>
  <c r="I9" i="11"/>
  <c r="M78" i="8"/>
  <c r="H107" i="8"/>
  <c r="H78" i="8" s="1"/>
  <c r="C107" i="8"/>
  <c r="K9" i="11"/>
  <c r="M39" i="8"/>
  <c r="N84" i="10"/>
  <c r="J66" i="10"/>
  <c r="E66" i="10"/>
  <c r="N13" i="10"/>
  <c r="C10" i="9"/>
  <c r="N10" i="9"/>
  <c r="N12" i="10"/>
  <c r="H13" i="10"/>
  <c r="L10" i="9"/>
  <c r="T9" i="11"/>
  <c r="J143" i="10"/>
  <c r="H121" i="10"/>
  <c r="H120" i="10" s="1"/>
  <c r="F9" i="11"/>
  <c r="H10" i="8"/>
  <c r="AA9" i="11"/>
  <c r="K11" i="10"/>
  <c r="AB9" i="11"/>
  <c r="M120" i="10"/>
  <c r="Z9" i="11"/>
  <c r="G121" i="10"/>
  <c r="I84" i="10"/>
  <c r="L84" i="10"/>
  <c r="D84" i="10"/>
  <c r="K66" i="10"/>
  <c r="D13" i="10"/>
  <c r="C84" i="10"/>
  <c r="K10" i="9"/>
  <c r="E25" i="9"/>
  <c r="J13" i="10"/>
  <c r="X9" i="11"/>
  <c r="M173" i="10"/>
  <c r="L143" i="10"/>
  <c r="L121" i="10"/>
  <c r="D112" i="10"/>
  <c r="D101" i="10"/>
  <c r="D22" i="10"/>
  <c r="L112" i="10"/>
  <c r="J78" i="8"/>
  <c r="N182" i="10"/>
  <c r="N173" i="10" s="1"/>
  <c r="G173" i="10"/>
  <c r="N121" i="10"/>
  <c r="F121" i="10"/>
  <c r="I101" i="10"/>
  <c r="M12" i="10"/>
  <c r="K84" i="10"/>
  <c r="M84" i="10"/>
  <c r="H10" i="9"/>
  <c r="E22" i="10"/>
  <c r="U9" i="11"/>
  <c r="M9" i="11"/>
  <c r="F13" i="10"/>
  <c r="L107" i="8"/>
  <c r="N39" i="8"/>
  <c r="F39" i="8"/>
  <c r="C10" i="8"/>
  <c r="K173" i="10"/>
  <c r="F182" i="10"/>
  <c r="F173" i="10" s="1"/>
  <c r="G9" i="11"/>
  <c r="R9" i="11"/>
  <c r="K10" i="8"/>
  <c r="L10" i="8"/>
  <c r="O9" i="11"/>
  <c r="E78" i="8"/>
  <c r="N22" i="10"/>
  <c r="E121" i="10"/>
  <c r="K143" i="10"/>
  <c r="L182" i="10"/>
  <c r="N112" i="10"/>
  <c r="G101" i="10"/>
  <c r="G84" i="10"/>
  <c r="J84" i="10"/>
  <c r="F66" i="10"/>
  <c r="I66" i="10"/>
  <c r="C182" i="10"/>
  <c r="C173" i="10" s="1"/>
  <c r="C66" i="10"/>
  <c r="F143" i="10"/>
  <c r="M25" i="9"/>
  <c r="C13" i="10"/>
  <c r="E45" i="9"/>
  <c r="V9" i="11"/>
  <c r="N9" i="11"/>
  <c r="I10" i="8"/>
  <c r="D10" i="8"/>
  <c r="K107" i="8"/>
  <c r="F22" i="10"/>
  <c r="D143" i="10"/>
  <c r="N66" i="10"/>
  <c r="H66" i="10"/>
  <c r="C22" i="10"/>
  <c r="L9" i="11"/>
  <c r="N143" i="10"/>
  <c r="M143" i="10"/>
  <c r="E39" i="8"/>
  <c r="J112" i="10"/>
  <c r="E101" i="10"/>
  <c r="H12" i="10"/>
  <c r="H22" i="10"/>
  <c r="L12" i="10"/>
  <c r="L22" i="10"/>
  <c r="G11" i="10" l="1"/>
  <c r="C11" i="10"/>
  <c r="C62" i="10"/>
  <c r="K62" i="10"/>
  <c r="L45" i="9"/>
  <c r="L25" i="9"/>
  <c r="J62" i="10"/>
  <c r="J120" i="10"/>
  <c r="E63" i="10"/>
  <c r="D141" i="8"/>
  <c r="F10" i="8"/>
  <c r="L11" i="10"/>
  <c r="E10" i="8"/>
  <c r="E141" i="8" s="1"/>
  <c r="H62" i="10"/>
  <c r="I141" i="8"/>
  <c r="F11" i="10"/>
  <c r="H45" i="9"/>
  <c r="H25" i="9"/>
  <c r="K25" i="9"/>
  <c r="K45" i="9"/>
  <c r="D120" i="10"/>
  <c r="M62" i="10"/>
  <c r="J11" i="10"/>
  <c r="H141" i="8"/>
  <c r="N62" i="10"/>
  <c r="F62" i="10"/>
  <c r="G63" i="10"/>
  <c r="N10" i="8"/>
  <c r="M63" i="10"/>
  <c r="N120" i="10"/>
  <c r="C120" i="10"/>
  <c r="D63" i="10"/>
  <c r="I63" i="10"/>
  <c r="C45" i="9"/>
  <c r="C25" i="9"/>
  <c r="E62" i="10"/>
  <c r="N63" i="10"/>
  <c r="J10" i="8"/>
  <c r="L62" i="10"/>
  <c r="K120" i="10"/>
  <c r="F45" i="9"/>
  <c r="F25" i="9"/>
  <c r="H173" i="10"/>
  <c r="I119" i="10"/>
  <c r="I45" i="9"/>
  <c r="I25" i="9"/>
  <c r="G62" i="10"/>
  <c r="H63" i="10"/>
  <c r="I62" i="10"/>
  <c r="J63" i="10"/>
  <c r="F120" i="10"/>
  <c r="C63" i="10"/>
  <c r="L63" i="10"/>
  <c r="D62" i="10"/>
  <c r="H119" i="10"/>
  <c r="L173" i="10"/>
  <c r="L78" i="8"/>
  <c r="L120" i="10"/>
  <c r="M119" i="10"/>
  <c r="N25" i="9"/>
  <c r="N45" i="9"/>
  <c r="H11" i="10"/>
  <c r="C78" i="8"/>
  <c r="E120" i="10"/>
  <c r="K63" i="10"/>
  <c r="D11" i="10"/>
  <c r="M11" i="10"/>
  <c r="N11" i="10"/>
  <c r="M10" i="8"/>
  <c r="I11" i="10"/>
  <c r="G120" i="10"/>
  <c r="G141" i="8"/>
  <c r="J173" i="10"/>
  <c r="K78" i="8"/>
  <c r="E11" i="10"/>
  <c r="F63" i="10"/>
  <c r="E119" i="10" l="1"/>
  <c r="L119" i="10"/>
  <c r="F141" i="8"/>
  <c r="K61" i="10"/>
  <c r="L61" i="10"/>
  <c r="N61" i="10"/>
  <c r="N10" i="10" s="1"/>
  <c r="D119" i="10"/>
  <c r="H61" i="10"/>
  <c r="F119" i="10"/>
  <c r="D61" i="10"/>
  <c r="K141" i="8"/>
  <c r="I61" i="10"/>
  <c r="J141" i="8"/>
  <c r="E61" i="10"/>
  <c r="C119" i="10"/>
  <c r="M61" i="10"/>
  <c r="J119" i="10"/>
  <c r="J61" i="10"/>
  <c r="L141" i="8"/>
  <c r="G119" i="10"/>
  <c r="C141" i="8"/>
  <c r="G61" i="10"/>
  <c r="K119" i="10"/>
  <c r="N141" i="8"/>
  <c r="F61" i="10"/>
  <c r="M141" i="8"/>
  <c r="N119" i="10"/>
  <c r="L10" i="10"/>
  <c r="C61" i="10"/>
  <c r="E10" i="10" l="1"/>
  <c r="N197" i="10"/>
  <c r="C10" i="10"/>
  <c r="D10" i="10"/>
  <c r="I10" i="10"/>
  <c r="L197" i="10"/>
  <c r="G10" i="10"/>
  <c r="J10" i="10"/>
  <c r="K10" i="10"/>
  <c r="F10" i="10"/>
  <c r="H10" i="10"/>
  <c r="M10" i="10"/>
  <c r="H197" i="10" l="1"/>
  <c r="I197" i="10"/>
  <c r="F197" i="10"/>
  <c r="G197" i="10"/>
  <c r="C197" i="10"/>
  <c r="D197" i="10"/>
  <c r="K197" i="10"/>
  <c r="M197" i="10"/>
  <c r="J197" i="10"/>
  <c r="E197" i="10"/>
</calcChain>
</file>

<file path=xl/sharedStrings.xml><?xml version="1.0" encoding="utf-8"?>
<sst xmlns="http://schemas.openxmlformats.org/spreadsheetml/2006/main" count="4421" uniqueCount="478">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</sst>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7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10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24" xfId="0" applyFont="1" applyBorder="1" applyAlignment="1">
      <alignment horizontal="center"/>
    </xf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zoomScaleNormal="100" workbookViewId="0"/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185" t="s">
        <v>22</v>
      </c>
      <c r="B7" s="185"/>
      <c r="C7" s="185"/>
      <c r="D7" s="185"/>
      <c r="E7" s="185"/>
      <c r="F7" s="185"/>
      <c r="G7" s="185"/>
      <c r="H7" s="185"/>
      <c r="I7" s="185"/>
      <c r="J7" s="185"/>
    </row>
    <row r="8" spans="1:10" ht="18.75" x14ac:dyDescent="0.3">
      <c r="A8" s="185" t="s">
        <v>23</v>
      </c>
      <c r="B8" s="185"/>
      <c r="C8" s="185"/>
      <c r="D8" s="185"/>
      <c r="E8" s="185"/>
      <c r="F8" s="185"/>
      <c r="G8" s="185"/>
      <c r="H8" s="185"/>
      <c r="I8" s="185"/>
      <c r="J8" s="185"/>
    </row>
    <row r="9" spans="1:10" ht="18.75" x14ac:dyDescent="0.3">
      <c r="A9" s="185"/>
      <c r="B9" s="185"/>
      <c r="C9" s="185"/>
      <c r="D9" s="185"/>
      <c r="E9" s="185"/>
      <c r="F9" s="185"/>
      <c r="G9" s="185"/>
      <c r="H9" s="185"/>
      <c r="I9" s="185"/>
      <c r="J9" s="185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186" t="s">
        <v>26</v>
      </c>
      <c r="B30" s="186"/>
      <c r="C30" s="186"/>
      <c r="D30" s="186"/>
      <c r="E30" s="186"/>
      <c r="F30" s="186"/>
      <c r="G30" s="186"/>
      <c r="H30" s="186"/>
      <c r="I30" s="186"/>
      <c r="J30" s="186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V59"/>
  <sheetViews>
    <sheetView showGridLines="0" zoomScaleNormal="100" workbookViewId="0">
      <pane xSplit="2" ySplit="8" topLeftCell="AH33" activePane="bottomRight" state="frozen"/>
      <selection activeCell="E70" sqref="E70"/>
      <selection pane="topRight" activeCell="E70" sqref="E70"/>
      <selection pane="bottomLeft" activeCell="E70" sqref="E70"/>
      <selection pane="bottomRight" activeCell="AW59" sqref="AW59"/>
    </sheetView>
  </sheetViews>
  <sheetFormatPr baseColWidth="10" defaultColWidth="11.42578125" defaultRowHeight="15" customHeight="1" x14ac:dyDescent="0.25"/>
  <cols>
    <col min="1" max="1" width="2.7109375" style="57" customWidth="1"/>
    <col min="2" max="2" width="64.85546875" style="32" customWidth="1"/>
    <col min="3" max="3" width="8.42578125" style="32" bestFit="1" customWidth="1"/>
    <col min="4" max="7" width="11.5703125" style="32" customWidth="1"/>
    <col min="8" max="8" width="9.42578125" style="32" customWidth="1"/>
    <col min="9" max="12" width="11.5703125" style="32" customWidth="1"/>
    <col min="13" max="26" width="11.42578125" style="32" customWidth="1"/>
    <col min="27" max="29" width="11.42578125" style="32"/>
    <col min="30" max="34" width="11.42578125" style="32" customWidth="1"/>
    <col min="35" max="39" width="11.42578125" style="32"/>
    <col min="40" max="40" width="11.42578125" style="32" customWidth="1"/>
    <col min="41" max="16384" width="11.42578125" style="32"/>
  </cols>
  <sheetData>
    <row r="4" spans="1:48" ht="15" customHeight="1" x14ac:dyDescent="0.4">
      <c r="A4" s="31"/>
      <c r="C4" s="33"/>
      <c r="D4" s="33"/>
    </row>
    <row r="5" spans="1:48" ht="20.25" x14ac:dyDescent="0.3">
      <c r="A5" s="31"/>
      <c r="B5" s="34" t="str">
        <f>UPPER(Indice!B13)&amp;": Presentación Analítica de Balanza de Pagos"</f>
        <v>PANAMÁ: Presentación Analítica de Balanza de Pagos</v>
      </c>
      <c r="C5" s="35"/>
      <c r="D5" s="35"/>
    </row>
    <row r="6" spans="1:48" ht="15.75" x14ac:dyDescent="0.25">
      <c r="A6" s="31"/>
      <c r="B6" s="36" t="s">
        <v>60</v>
      </c>
      <c r="C6" s="35"/>
      <c r="D6" s="35"/>
    </row>
    <row r="7" spans="1:48" ht="15" customHeight="1" thickBot="1" x14ac:dyDescent="0.3">
      <c r="A7" s="31"/>
      <c r="C7" s="35"/>
      <c r="D7" s="35"/>
    </row>
    <row r="8" spans="1:48" s="40" customFormat="1" ht="15" customHeight="1" thickBot="1" x14ac:dyDescent="0.25">
      <c r="A8" s="37"/>
      <c r="B8" s="38"/>
      <c r="C8" s="39" t="s">
        <v>422</v>
      </c>
      <c r="D8" s="39" t="s">
        <v>423</v>
      </c>
      <c r="E8" s="39" t="s">
        <v>424</v>
      </c>
      <c r="F8" s="39" t="s">
        <v>425</v>
      </c>
      <c r="G8" s="39" t="s">
        <v>426</v>
      </c>
      <c r="H8" s="39" t="s">
        <v>427</v>
      </c>
      <c r="I8" s="39" t="s">
        <v>428</v>
      </c>
      <c r="J8" s="39" t="s">
        <v>429</v>
      </c>
      <c r="K8" s="39" t="s">
        <v>430</v>
      </c>
      <c r="L8" s="39" t="s">
        <v>431</v>
      </c>
      <c r="M8" s="39" t="s">
        <v>432</v>
      </c>
      <c r="N8" s="39" t="s">
        <v>433</v>
      </c>
      <c r="O8" s="39" t="s">
        <v>434</v>
      </c>
      <c r="P8" s="39" t="s">
        <v>435</v>
      </c>
      <c r="Q8" s="39" t="s">
        <v>436</v>
      </c>
      <c r="R8" s="39" t="s">
        <v>437</v>
      </c>
      <c r="S8" s="39" t="s">
        <v>438</v>
      </c>
      <c r="T8" s="39" t="s">
        <v>439</v>
      </c>
      <c r="U8" s="39" t="s">
        <v>440</v>
      </c>
      <c r="V8" s="39" t="s">
        <v>441</v>
      </c>
      <c r="W8" s="39" t="s">
        <v>442</v>
      </c>
      <c r="X8" s="39" t="s">
        <v>443</v>
      </c>
      <c r="Y8" s="39" t="s">
        <v>444</v>
      </c>
      <c r="Z8" s="39" t="s">
        <v>445</v>
      </c>
      <c r="AA8" s="39" t="s">
        <v>446</v>
      </c>
      <c r="AB8" s="39" t="s">
        <v>447</v>
      </c>
      <c r="AC8" s="39" t="s">
        <v>448</v>
      </c>
      <c r="AD8" s="39" t="s">
        <v>449</v>
      </c>
      <c r="AE8" s="39" t="s">
        <v>450</v>
      </c>
      <c r="AF8" s="39" t="s">
        <v>451</v>
      </c>
      <c r="AG8" s="39" t="s">
        <v>452</v>
      </c>
      <c r="AH8" s="39" t="s">
        <v>453</v>
      </c>
      <c r="AI8" s="39" t="s">
        <v>454</v>
      </c>
      <c r="AJ8" s="39" t="s">
        <v>455</v>
      </c>
      <c r="AK8" s="39" t="s">
        <v>456</v>
      </c>
      <c r="AL8" s="39" t="s">
        <v>457</v>
      </c>
      <c r="AM8" s="39" t="s">
        <v>458</v>
      </c>
      <c r="AN8" s="39" t="s">
        <v>459</v>
      </c>
      <c r="AO8" s="39" t="s">
        <v>460</v>
      </c>
      <c r="AP8" s="39" t="s">
        <v>461</v>
      </c>
      <c r="AQ8" s="39" t="s">
        <v>462</v>
      </c>
      <c r="AR8" s="39" t="s">
        <v>463</v>
      </c>
      <c r="AS8" s="39" t="s">
        <v>464</v>
      </c>
      <c r="AT8" s="39" t="s">
        <v>465</v>
      </c>
      <c r="AU8" s="39" t="s">
        <v>473</v>
      </c>
      <c r="AV8" s="39" t="s">
        <v>476</v>
      </c>
    </row>
    <row r="9" spans="1:48" ht="15" customHeight="1" x14ac:dyDescent="0.25">
      <c r="A9" s="31"/>
      <c r="B9" s="41"/>
      <c r="C9" s="42"/>
      <c r="D9" s="43"/>
      <c r="E9" s="41"/>
      <c r="F9" s="41"/>
      <c r="G9" s="41"/>
      <c r="H9" s="41"/>
      <c r="AA9" s="63"/>
      <c r="AB9" s="63"/>
      <c r="AC9" s="63"/>
    </row>
    <row r="10" spans="1:48" s="40" customFormat="1" ht="15" customHeight="1" x14ac:dyDescent="0.2">
      <c r="A10" s="37"/>
      <c r="B10" s="59" t="s">
        <v>94</v>
      </c>
      <c r="C10" s="44">
        <f t="shared" ref="C10:N10" si="0">C18+C19-C21</f>
        <v>-506.60000000000048</v>
      </c>
      <c r="D10" s="44">
        <f t="shared" si="0"/>
        <v>-156.60000000000014</v>
      </c>
      <c r="E10" s="44">
        <f t="shared" si="0"/>
        <v>220.2</v>
      </c>
      <c r="F10" s="44">
        <f t="shared" si="0"/>
        <v>230.80000000000027</v>
      </c>
      <c r="G10" s="44">
        <f t="shared" si="0"/>
        <v>-761.70000000000027</v>
      </c>
      <c r="H10" s="44">
        <f t="shared" si="0"/>
        <v>-898.39999999999986</v>
      </c>
      <c r="I10" s="44">
        <f t="shared" si="0"/>
        <v>-1188.3</v>
      </c>
      <c r="J10" s="44">
        <f t="shared" si="0"/>
        <v>-264.49999999999983</v>
      </c>
      <c r="K10" s="44">
        <f t="shared" si="0"/>
        <v>-1154.9000000000005</v>
      </c>
      <c r="L10" s="44">
        <f t="shared" si="0"/>
        <v>-1232.7999999999997</v>
      </c>
      <c r="M10" s="44">
        <f t="shared" si="0"/>
        <v>-1413.9</v>
      </c>
      <c r="N10" s="44">
        <f t="shared" si="0"/>
        <v>-721</v>
      </c>
      <c r="O10" s="44">
        <v>-456.29999999999984</v>
      </c>
      <c r="P10" s="44">
        <v>-851.99999999999898</v>
      </c>
      <c r="Q10" s="44">
        <v>-1710.3000000000002</v>
      </c>
      <c r="R10" s="44">
        <v>-716.49999999999807</v>
      </c>
      <c r="S10" s="44">
        <v>-906.19999999999982</v>
      </c>
      <c r="T10" s="44">
        <v>-1163.0999999999999</v>
      </c>
      <c r="U10" s="44">
        <v>-989.59999999999968</v>
      </c>
      <c r="V10" s="44">
        <v>-1024.8000000000002</v>
      </c>
      <c r="W10" s="44">
        <v>-1393.100000000001</v>
      </c>
      <c r="X10" s="44">
        <v>-1480.9000000000005</v>
      </c>
      <c r="Y10" s="44">
        <v>-2176.6999999999998</v>
      </c>
      <c r="Z10" s="44">
        <v>-1626.5000000000002</v>
      </c>
      <c r="AA10" s="44">
        <v>-1213.3000000000002</v>
      </c>
      <c r="AB10" s="44">
        <v>-1002.0000000000002</v>
      </c>
      <c r="AC10" s="44">
        <v>-1904.7999999999993</v>
      </c>
      <c r="AD10" s="44">
        <v>-728.30000000000018</v>
      </c>
      <c r="AE10" s="44">
        <v>-999.71322212999962</v>
      </c>
      <c r="AF10" s="44">
        <v>-993.58111418999943</v>
      </c>
      <c r="AG10" s="44">
        <v>-1492.5992733599994</v>
      </c>
      <c r="AH10" s="44">
        <v>-1022.0463708700014</v>
      </c>
      <c r="AI10" s="44">
        <v>-844.3031054399994</v>
      </c>
      <c r="AJ10" s="44">
        <v>-548.14911257000051</v>
      </c>
      <c r="AK10" s="44">
        <v>-1289.8552223099996</v>
      </c>
      <c r="AL10" s="44">
        <v>-999.61246295000046</v>
      </c>
      <c r="AM10" s="44">
        <v>-1450.3638905500006</v>
      </c>
      <c r="AN10" s="44">
        <v>-822.84385892999899</v>
      </c>
      <c r="AO10" s="44">
        <v>-1577.1290375999997</v>
      </c>
      <c r="AP10" s="44">
        <v>-1116.45254535</v>
      </c>
      <c r="AQ10" s="44">
        <v>-926.1845662300002</v>
      </c>
      <c r="AR10" s="44">
        <v>-1377.3532701399997</v>
      </c>
      <c r="AS10" s="44">
        <v>-906.06584327999792</v>
      </c>
      <c r="AT10" s="44">
        <v>-389.78114961999984</v>
      </c>
      <c r="AU10" s="44">
        <v>18.187084189999467</v>
      </c>
      <c r="AV10" s="44">
        <v>2.1761153299996323</v>
      </c>
    </row>
    <row r="11" spans="1:48" ht="15" customHeight="1" x14ac:dyDescent="0.25">
      <c r="A11" s="46"/>
      <c r="B11" s="47" t="s">
        <v>95</v>
      </c>
      <c r="C11" s="48">
        <v>2667.2</v>
      </c>
      <c r="D11" s="48">
        <v>3185.7</v>
      </c>
      <c r="E11" s="48">
        <v>3932.5</v>
      </c>
      <c r="F11" s="48">
        <v>3377.4</v>
      </c>
      <c r="G11" s="48">
        <v>3116.1</v>
      </c>
      <c r="H11" s="48">
        <v>3344.3</v>
      </c>
      <c r="I11" s="48">
        <v>3557.9</v>
      </c>
      <c r="J11" s="48">
        <v>4127.7</v>
      </c>
      <c r="K11" s="48">
        <v>4001.5</v>
      </c>
      <c r="L11" s="48">
        <v>4414.7</v>
      </c>
      <c r="M11" s="48">
        <v>5564.2</v>
      </c>
      <c r="N11" s="48">
        <v>5095.8</v>
      </c>
      <c r="O11" s="48">
        <v>5388.7</v>
      </c>
      <c r="P11" s="48">
        <v>4998.7000000000007</v>
      </c>
      <c r="Q11" s="48">
        <v>5342.8</v>
      </c>
      <c r="R11" s="48">
        <v>5391.7000000000007</v>
      </c>
      <c r="S11" s="48">
        <v>4745.6000000000004</v>
      </c>
      <c r="T11" s="48">
        <v>4658.1000000000004</v>
      </c>
      <c r="U11" s="48">
        <v>5427.2000000000007</v>
      </c>
      <c r="V11" s="48">
        <v>4772.1000000000004</v>
      </c>
      <c r="W11" s="48">
        <v>3665.2000000000003</v>
      </c>
      <c r="X11" s="48">
        <v>4403.6000000000004</v>
      </c>
      <c r="Y11" s="48">
        <v>4665.3999999999996</v>
      </c>
      <c r="Z11" s="48">
        <v>4106.5999999999995</v>
      </c>
      <c r="AA11" s="49">
        <v>3601.7999999999997</v>
      </c>
      <c r="AB11" s="49">
        <v>3517.7999999999997</v>
      </c>
      <c r="AC11" s="49">
        <v>3609.7999999999997</v>
      </c>
      <c r="AD11" s="49">
        <v>3479.1999999999994</v>
      </c>
      <c r="AE11" s="49">
        <v>2685.8885999999998</v>
      </c>
      <c r="AF11" s="49">
        <v>3453.2010999999998</v>
      </c>
      <c r="AG11" s="49">
        <v>3515.5308000000005</v>
      </c>
      <c r="AH11" s="49">
        <v>3278.2294000000002</v>
      </c>
      <c r="AI11" s="49">
        <v>3379.6346999999996</v>
      </c>
      <c r="AJ11" s="49">
        <v>3636.6934999999994</v>
      </c>
      <c r="AK11" s="49">
        <v>3236.4037999999996</v>
      </c>
      <c r="AL11" s="49">
        <v>3564.7137000000002</v>
      </c>
      <c r="AM11" s="49">
        <v>3810.4982611099999</v>
      </c>
      <c r="AN11" s="49">
        <v>3926.55708521</v>
      </c>
      <c r="AO11" s="49">
        <v>3742.8459631600003</v>
      </c>
      <c r="AP11" s="49">
        <v>3274.4103431200001</v>
      </c>
      <c r="AQ11" s="49">
        <v>3271.2609419999999</v>
      </c>
      <c r="AR11" s="49">
        <v>3591.8477680000001</v>
      </c>
      <c r="AS11" s="49">
        <v>3629.7030910000008</v>
      </c>
      <c r="AT11" s="49">
        <v>3887.0816629999999</v>
      </c>
      <c r="AU11" s="49">
        <v>3050.7174609199997</v>
      </c>
      <c r="AV11" s="49">
        <v>2414.5875144500001</v>
      </c>
    </row>
    <row r="12" spans="1:48" ht="15" customHeight="1" x14ac:dyDescent="0.25">
      <c r="A12" s="46"/>
      <c r="B12" s="47" t="s">
        <v>96</v>
      </c>
      <c r="C12" s="48">
        <v>3593.8</v>
      </c>
      <c r="D12" s="48">
        <v>3886.7</v>
      </c>
      <c r="E12" s="48">
        <v>3990</v>
      </c>
      <c r="F12" s="48">
        <v>3886.7</v>
      </c>
      <c r="G12" s="48">
        <v>3987.9</v>
      </c>
      <c r="H12" s="48">
        <v>4647.5</v>
      </c>
      <c r="I12" s="48">
        <v>4967.2</v>
      </c>
      <c r="J12" s="48">
        <v>5106.8999999999996</v>
      </c>
      <c r="K12" s="48">
        <v>5568.1</v>
      </c>
      <c r="L12" s="48">
        <v>6136.7</v>
      </c>
      <c r="M12" s="48">
        <v>7477.7</v>
      </c>
      <c r="N12" s="48">
        <v>6479</v>
      </c>
      <c r="O12" s="48">
        <v>6471.9</v>
      </c>
      <c r="P12" s="48">
        <v>6729.0999999999995</v>
      </c>
      <c r="Q12" s="48">
        <v>7707.5</v>
      </c>
      <c r="R12" s="48">
        <v>6853.1999999999989</v>
      </c>
      <c r="S12" s="48">
        <v>6395.7</v>
      </c>
      <c r="T12" s="48">
        <v>6568.9</v>
      </c>
      <c r="U12" s="48">
        <v>7157.8</v>
      </c>
      <c r="V12" s="48">
        <v>6371</v>
      </c>
      <c r="W12" s="48">
        <v>5609.2000000000007</v>
      </c>
      <c r="X12" s="48">
        <v>6659.5</v>
      </c>
      <c r="Y12" s="48">
        <v>7179.2999999999993</v>
      </c>
      <c r="Z12" s="48">
        <v>6335.1</v>
      </c>
      <c r="AA12" s="49">
        <v>5680</v>
      </c>
      <c r="AB12" s="49">
        <v>5429.7000000000007</v>
      </c>
      <c r="AC12" s="49">
        <v>6158.2</v>
      </c>
      <c r="AD12" s="49">
        <v>5273.9</v>
      </c>
      <c r="AE12" s="49">
        <v>4559.4669999999996</v>
      </c>
      <c r="AF12" s="49">
        <v>5242.7740999999996</v>
      </c>
      <c r="AG12" s="49">
        <v>5578.9139999999998</v>
      </c>
      <c r="AH12" s="49">
        <v>5312.6014000000005</v>
      </c>
      <c r="AI12" s="49">
        <v>5443.1263999999992</v>
      </c>
      <c r="AJ12" s="49">
        <v>5599.5289000000002</v>
      </c>
      <c r="AK12" s="49">
        <v>5458.7849999999989</v>
      </c>
      <c r="AL12" s="49">
        <v>5784.6377000000002</v>
      </c>
      <c r="AM12" s="49">
        <v>5938.5539546200007</v>
      </c>
      <c r="AN12" s="49">
        <v>6021.8098979999995</v>
      </c>
      <c r="AO12" s="49">
        <v>6210.342208</v>
      </c>
      <c r="AP12" s="49">
        <v>5790.2436870000001</v>
      </c>
      <c r="AQ12" s="49">
        <v>5539.6784850000004</v>
      </c>
      <c r="AR12" s="49">
        <v>5904.5305490000001</v>
      </c>
      <c r="AS12" s="49">
        <v>5574.8403049999988</v>
      </c>
      <c r="AT12" s="49">
        <v>5235.6623600000003</v>
      </c>
      <c r="AU12" s="49">
        <v>3958.25432662</v>
      </c>
      <c r="AV12" s="49">
        <v>3046.2104153500004</v>
      </c>
    </row>
    <row r="13" spans="1:48" ht="15" customHeight="1" x14ac:dyDescent="0.25">
      <c r="A13" s="46"/>
      <c r="B13" s="47" t="s">
        <v>97</v>
      </c>
      <c r="C13" s="48">
        <v>1383.8</v>
      </c>
      <c r="D13" s="48">
        <v>1296.8</v>
      </c>
      <c r="E13" s="48">
        <v>1331.9</v>
      </c>
      <c r="F13" s="48">
        <v>1482.3</v>
      </c>
      <c r="G13" s="48">
        <v>1475.1</v>
      </c>
      <c r="H13" s="48">
        <v>1473.6</v>
      </c>
      <c r="I13" s="48">
        <v>1608.6</v>
      </c>
      <c r="J13" s="48">
        <v>1854.7</v>
      </c>
      <c r="K13" s="48">
        <v>1985.6</v>
      </c>
      <c r="L13" s="48">
        <v>1901.4</v>
      </c>
      <c r="M13" s="48">
        <v>2043.4</v>
      </c>
      <c r="N13" s="48">
        <v>2178.1</v>
      </c>
      <c r="O13" s="48">
        <v>2457</v>
      </c>
      <c r="P13" s="48">
        <v>2374</v>
      </c>
      <c r="Q13" s="48">
        <v>2538.7999999999997</v>
      </c>
      <c r="R13" s="48">
        <v>2600.2000000000003</v>
      </c>
      <c r="S13" s="48">
        <v>2696.2</v>
      </c>
      <c r="T13" s="48">
        <v>2546.4999999999995</v>
      </c>
      <c r="U13" s="48">
        <v>2806.2</v>
      </c>
      <c r="V13" s="48">
        <v>2751.5999999999995</v>
      </c>
      <c r="W13" s="48">
        <v>3092.5999999999995</v>
      </c>
      <c r="X13" s="48">
        <v>2806.8999999999992</v>
      </c>
      <c r="Y13" s="48">
        <v>2659.2999999999997</v>
      </c>
      <c r="Z13" s="48">
        <v>2878.8000000000006</v>
      </c>
      <c r="AA13" s="49">
        <v>3120.5</v>
      </c>
      <c r="AB13" s="49">
        <v>2937.5000000000009</v>
      </c>
      <c r="AC13" s="49">
        <v>2894.9000000000005</v>
      </c>
      <c r="AD13" s="49">
        <v>2912.6</v>
      </c>
      <c r="AE13" s="49">
        <v>3173.3221528800004</v>
      </c>
      <c r="AF13" s="49">
        <v>2986.2378271500006</v>
      </c>
      <c r="AG13" s="49">
        <v>2970.5534896599997</v>
      </c>
      <c r="AH13" s="49">
        <v>3144.9745405299991</v>
      </c>
      <c r="AI13" s="49">
        <v>3479.61751938</v>
      </c>
      <c r="AJ13" s="49">
        <v>3342.0041623800003</v>
      </c>
      <c r="AK13" s="49">
        <v>3215.6311347699998</v>
      </c>
      <c r="AL13" s="49">
        <v>3298.9901807699998</v>
      </c>
      <c r="AM13" s="49">
        <v>3728.6596651099999</v>
      </c>
      <c r="AN13" s="49">
        <v>3490.1549337400002</v>
      </c>
      <c r="AO13" s="49">
        <v>3281.5502686999998</v>
      </c>
      <c r="AP13" s="49">
        <v>3295.99135372</v>
      </c>
      <c r="AQ13" s="49">
        <v>3684.5145730000004</v>
      </c>
      <c r="AR13" s="49">
        <v>3505.2068080000004</v>
      </c>
      <c r="AS13" s="49">
        <v>3380.9957959999997</v>
      </c>
      <c r="AT13" s="49">
        <v>3361.8737520000004</v>
      </c>
      <c r="AU13" s="49">
        <v>3175.6293777999995</v>
      </c>
      <c r="AV13" s="49">
        <v>1531.19944685</v>
      </c>
    </row>
    <row r="14" spans="1:48" ht="15" customHeight="1" x14ac:dyDescent="0.25">
      <c r="A14" s="46"/>
      <c r="B14" s="47" t="s">
        <v>98</v>
      </c>
      <c r="C14" s="48">
        <v>582.4</v>
      </c>
      <c r="D14" s="48">
        <v>482.5</v>
      </c>
      <c r="E14" s="48">
        <v>512</v>
      </c>
      <c r="F14" s="48">
        <v>614</v>
      </c>
      <c r="G14" s="48">
        <v>621.6</v>
      </c>
      <c r="H14" s="48">
        <v>665.2</v>
      </c>
      <c r="I14" s="48">
        <v>731.5</v>
      </c>
      <c r="J14" s="48">
        <v>769.5</v>
      </c>
      <c r="K14" s="48">
        <v>1052.3</v>
      </c>
      <c r="L14" s="48">
        <v>1055</v>
      </c>
      <c r="M14" s="48">
        <v>970.7</v>
      </c>
      <c r="N14" s="48">
        <v>1224.5</v>
      </c>
      <c r="O14" s="48">
        <v>1002.9</v>
      </c>
      <c r="P14" s="48">
        <v>987.9000000000002</v>
      </c>
      <c r="Q14" s="48">
        <v>1102.6999999999998</v>
      </c>
      <c r="R14" s="48">
        <v>1317.3</v>
      </c>
      <c r="S14" s="48">
        <v>1084.2</v>
      </c>
      <c r="T14" s="48">
        <v>1236.1000000000001</v>
      </c>
      <c r="U14" s="48">
        <v>1301.0000000000002</v>
      </c>
      <c r="V14" s="48">
        <v>1521.1</v>
      </c>
      <c r="W14" s="48">
        <v>1291.8999999999999</v>
      </c>
      <c r="X14" s="48">
        <v>1112.0999999999999</v>
      </c>
      <c r="Y14" s="48">
        <v>1173.3999999999999</v>
      </c>
      <c r="Z14" s="48">
        <v>1363.1999999999998</v>
      </c>
      <c r="AA14" s="49">
        <v>1322.1000000000001</v>
      </c>
      <c r="AB14" s="49">
        <v>1088.2</v>
      </c>
      <c r="AC14" s="49">
        <v>1178.5999999999997</v>
      </c>
      <c r="AD14" s="49">
        <v>1234.8999999999999</v>
      </c>
      <c r="AE14" s="49">
        <v>1189.4274129100002</v>
      </c>
      <c r="AF14" s="49">
        <v>1163.8776087499998</v>
      </c>
      <c r="AG14" s="49">
        <v>1174.40281218</v>
      </c>
      <c r="AH14" s="49">
        <v>1253.5822799100001</v>
      </c>
      <c r="AI14" s="49">
        <v>1226.6668838199998</v>
      </c>
      <c r="AJ14" s="49">
        <v>1109.9006909499999</v>
      </c>
      <c r="AK14" s="49">
        <v>1137.72503708</v>
      </c>
      <c r="AL14" s="49">
        <v>1191.0126967200003</v>
      </c>
      <c r="AM14" s="49">
        <v>1285.2300419199998</v>
      </c>
      <c r="AN14" s="49">
        <v>1164.8847102699999</v>
      </c>
      <c r="AO14" s="49">
        <v>1177.0154973399999</v>
      </c>
      <c r="AP14" s="49">
        <v>1313.4059408199998</v>
      </c>
      <c r="AQ14" s="49">
        <v>1288.2345993200001</v>
      </c>
      <c r="AR14" s="49">
        <v>1305.80097125</v>
      </c>
      <c r="AS14" s="49">
        <v>1255.9006389399997</v>
      </c>
      <c r="AT14" s="49">
        <v>1273.5904614299998</v>
      </c>
      <c r="AU14" s="49">
        <v>1146.5486019099999</v>
      </c>
      <c r="AV14" s="49">
        <v>521.71587555999997</v>
      </c>
    </row>
    <row r="15" spans="1:48" ht="15" customHeight="1" x14ac:dyDescent="0.25">
      <c r="A15" s="46"/>
      <c r="B15" s="50" t="s">
        <v>99</v>
      </c>
      <c r="C15" s="48">
        <f t="shared" ref="C15:N15" si="1">C11-C12+C13-C14</f>
        <v>-125.20000000000039</v>
      </c>
      <c r="D15" s="48">
        <f t="shared" si="1"/>
        <v>113.29999999999995</v>
      </c>
      <c r="E15" s="48">
        <f t="shared" si="1"/>
        <v>762.40000000000009</v>
      </c>
      <c r="F15" s="48">
        <f t="shared" si="1"/>
        <v>359.00000000000023</v>
      </c>
      <c r="G15" s="48">
        <f t="shared" si="1"/>
        <v>-18.300000000000296</v>
      </c>
      <c r="H15" s="48">
        <f t="shared" si="1"/>
        <v>-494.79999999999995</v>
      </c>
      <c r="I15" s="48">
        <f t="shared" si="1"/>
        <v>-532.19999999999982</v>
      </c>
      <c r="J15" s="48">
        <f t="shared" si="1"/>
        <v>106.00000000000023</v>
      </c>
      <c r="K15" s="48">
        <f t="shared" si="1"/>
        <v>-633.30000000000041</v>
      </c>
      <c r="L15" s="48">
        <f t="shared" si="1"/>
        <v>-875.59999999999991</v>
      </c>
      <c r="M15" s="48">
        <f t="shared" si="1"/>
        <v>-840.8</v>
      </c>
      <c r="N15" s="48">
        <f t="shared" si="1"/>
        <v>-429.59999999999991</v>
      </c>
      <c r="O15" s="48">
        <v>370.9000000000002</v>
      </c>
      <c r="P15" s="48">
        <v>-344.29999999999893</v>
      </c>
      <c r="Q15" s="48">
        <v>-928.59999999999991</v>
      </c>
      <c r="R15" s="48">
        <v>-178.59999999999786</v>
      </c>
      <c r="S15" s="48">
        <v>-38.099999999999682</v>
      </c>
      <c r="T15" s="48">
        <v>-600.39999999999986</v>
      </c>
      <c r="U15" s="48">
        <v>-225.39999999999986</v>
      </c>
      <c r="V15" s="48">
        <v>-368.40000000000009</v>
      </c>
      <c r="W15" s="48">
        <v>-143.30000000000086</v>
      </c>
      <c r="X15" s="48">
        <v>-561.10000000000036</v>
      </c>
      <c r="Y15" s="48">
        <v>-1027.9999999999998</v>
      </c>
      <c r="Z15" s="48">
        <v>-712.90000000000009</v>
      </c>
      <c r="AA15" s="49">
        <v>-279.80000000000041</v>
      </c>
      <c r="AB15" s="49">
        <v>-62.600000000000136</v>
      </c>
      <c r="AC15" s="49">
        <v>-832.09999999999923</v>
      </c>
      <c r="AD15" s="49">
        <v>-117.00000000000023</v>
      </c>
      <c r="AE15" s="49">
        <v>110.3163399700004</v>
      </c>
      <c r="AF15" s="49">
        <v>32.787218400000938</v>
      </c>
      <c r="AG15" s="49">
        <v>-267.23252251999952</v>
      </c>
      <c r="AH15" s="49">
        <v>-142.97973938000132</v>
      </c>
      <c r="AI15" s="48">
        <v>189.45893556000055</v>
      </c>
      <c r="AJ15" s="48">
        <v>269.26807142999951</v>
      </c>
      <c r="AK15" s="48">
        <v>-144.47510230999956</v>
      </c>
      <c r="AL15" s="48">
        <v>-111.9465159500005</v>
      </c>
      <c r="AM15" s="48">
        <v>315.37392967999926</v>
      </c>
      <c r="AN15" s="48">
        <v>230.01741068000069</v>
      </c>
      <c r="AO15" s="48">
        <v>-362.96147347999977</v>
      </c>
      <c r="AP15" s="48">
        <v>-533.24793097999986</v>
      </c>
      <c r="AQ15" s="48">
        <v>127.86243067999976</v>
      </c>
      <c r="AR15" s="48">
        <v>-113.27694424999959</v>
      </c>
      <c r="AS15" s="48">
        <v>179.95794306000198</v>
      </c>
      <c r="AT15" s="48">
        <v>739.70259357000032</v>
      </c>
      <c r="AU15" s="48">
        <v>1121.5439101899992</v>
      </c>
      <c r="AV15" s="48">
        <v>377.86067038999965</v>
      </c>
    </row>
    <row r="16" spans="1:48" ht="15" customHeight="1" x14ac:dyDescent="0.25">
      <c r="A16" s="51"/>
      <c r="B16" s="47" t="s">
        <v>100</v>
      </c>
      <c r="C16" s="48">
        <v>390.3</v>
      </c>
      <c r="D16" s="48">
        <v>408.8</v>
      </c>
      <c r="E16" s="48">
        <v>336.6</v>
      </c>
      <c r="F16" s="48">
        <v>323.10000000000002</v>
      </c>
      <c r="G16" s="48">
        <v>382.2</v>
      </c>
      <c r="H16" s="48">
        <v>337.1</v>
      </c>
      <c r="I16" s="48">
        <v>338.4</v>
      </c>
      <c r="J16" s="48">
        <v>377.4</v>
      </c>
      <c r="K16" s="48">
        <v>480.9</v>
      </c>
      <c r="L16" s="48">
        <v>409.3</v>
      </c>
      <c r="M16" s="48">
        <v>422.6</v>
      </c>
      <c r="N16" s="48">
        <v>480.2</v>
      </c>
      <c r="O16" s="48">
        <v>415.3</v>
      </c>
      <c r="P16" s="48">
        <v>427.79999999999995</v>
      </c>
      <c r="Q16" s="48">
        <v>405.2</v>
      </c>
      <c r="R16" s="48">
        <v>467.8</v>
      </c>
      <c r="S16" s="48">
        <v>602.30000000000007</v>
      </c>
      <c r="T16" s="48">
        <v>461.20000000000005</v>
      </c>
      <c r="U16" s="48">
        <v>431.90000000000003</v>
      </c>
      <c r="V16" s="48">
        <v>453.09999999999997</v>
      </c>
      <c r="W16" s="48">
        <v>537.80000000000007</v>
      </c>
      <c r="X16" s="48">
        <v>446.79999999999995</v>
      </c>
      <c r="Y16" s="48">
        <v>443.3</v>
      </c>
      <c r="Z16" s="48">
        <v>495.2</v>
      </c>
      <c r="AA16" s="49">
        <v>505.7</v>
      </c>
      <c r="AB16" s="49">
        <v>381.8</v>
      </c>
      <c r="AC16" s="49">
        <v>443.90000000000003</v>
      </c>
      <c r="AD16" s="49">
        <v>455.00000000000006</v>
      </c>
      <c r="AE16" s="49">
        <v>565.58579786999996</v>
      </c>
      <c r="AF16" s="49">
        <v>449.26173296999997</v>
      </c>
      <c r="AG16" s="49">
        <v>442.88288987000004</v>
      </c>
      <c r="AH16" s="49">
        <v>430.99511432999998</v>
      </c>
      <c r="AI16" s="49">
        <v>600.368559</v>
      </c>
      <c r="AJ16" s="49">
        <v>522.26441599999998</v>
      </c>
      <c r="AK16" s="49">
        <v>533.98608000000002</v>
      </c>
      <c r="AL16" s="49">
        <v>560.95175300000005</v>
      </c>
      <c r="AM16" s="49">
        <v>622.99202099999991</v>
      </c>
      <c r="AN16" s="49">
        <v>497.70136900000006</v>
      </c>
      <c r="AO16" s="49">
        <v>535.47971600000005</v>
      </c>
      <c r="AP16" s="49">
        <v>606.15122599999995</v>
      </c>
      <c r="AQ16" s="49">
        <v>619.90423299999998</v>
      </c>
      <c r="AR16" s="49">
        <v>480.30714899999998</v>
      </c>
      <c r="AS16" s="49">
        <v>597.97821199999998</v>
      </c>
      <c r="AT16" s="49">
        <v>427.33570599999996</v>
      </c>
      <c r="AU16" s="49">
        <v>443.42415633999997</v>
      </c>
      <c r="AV16" s="49">
        <v>399.37378824999996</v>
      </c>
    </row>
    <row r="17" spans="1:48" ht="15" customHeight="1" x14ac:dyDescent="0.25">
      <c r="A17" s="51"/>
      <c r="B17" s="47" t="s">
        <v>101</v>
      </c>
      <c r="C17" s="48">
        <v>812.6</v>
      </c>
      <c r="D17" s="48">
        <v>711.7</v>
      </c>
      <c r="E17" s="48">
        <v>892.1</v>
      </c>
      <c r="F17" s="48">
        <v>490.4</v>
      </c>
      <c r="G17" s="48">
        <v>1173</v>
      </c>
      <c r="H17" s="48">
        <v>771.6</v>
      </c>
      <c r="I17" s="48">
        <v>1025.2</v>
      </c>
      <c r="J17" s="48">
        <v>776.6</v>
      </c>
      <c r="K17" s="48">
        <v>1082.9000000000001</v>
      </c>
      <c r="L17" s="48">
        <v>796.1</v>
      </c>
      <c r="M17" s="48">
        <v>996.6</v>
      </c>
      <c r="N17" s="48">
        <v>831.4</v>
      </c>
      <c r="O17" s="48">
        <v>1265.9000000000001</v>
      </c>
      <c r="P17" s="48">
        <v>961</v>
      </c>
      <c r="Q17" s="48">
        <v>1199.9000000000001</v>
      </c>
      <c r="R17" s="48">
        <v>1027.6000000000001</v>
      </c>
      <c r="S17" s="48">
        <v>1497.4</v>
      </c>
      <c r="T17" s="48">
        <v>1061.4000000000001</v>
      </c>
      <c r="U17" s="48">
        <v>1221.0999999999999</v>
      </c>
      <c r="V17" s="48">
        <v>1076</v>
      </c>
      <c r="W17" s="48">
        <v>1792.3000000000002</v>
      </c>
      <c r="X17" s="48">
        <v>1382</v>
      </c>
      <c r="Y17" s="48">
        <v>1643</v>
      </c>
      <c r="Z17" s="48">
        <v>1459.9</v>
      </c>
      <c r="AA17" s="49">
        <v>1420.8999999999999</v>
      </c>
      <c r="AB17" s="49">
        <v>1284.9000000000001</v>
      </c>
      <c r="AC17" s="49">
        <v>1464.5</v>
      </c>
      <c r="AD17" s="49">
        <v>1067</v>
      </c>
      <c r="AE17" s="49">
        <v>1653.09405997</v>
      </c>
      <c r="AF17" s="49">
        <v>1438.7977655600002</v>
      </c>
      <c r="AG17" s="49">
        <v>1633.7636407100001</v>
      </c>
      <c r="AH17" s="49">
        <v>1299.8438458200001</v>
      </c>
      <c r="AI17" s="49">
        <v>1615.701</v>
      </c>
      <c r="AJ17" s="49">
        <v>1299.3704</v>
      </c>
      <c r="AK17" s="49">
        <v>1642.3244</v>
      </c>
      <c r="AL17" s="49">
        <v>1420.0208</v>
      </c>
      <c r="AM17" s="49">
        <v>2369.2154412299997</v>
      </c>
      <c r="AN17" s="49">
        <v>1543.4790386099999</v>
      </c>
      <c r="AO17" s="49">
        <v>1717.3960801200001</v>
      </c>
      <c r="AP17" s="49">
        <v>1177.9962403700001</v>
      </c>
      <c r="AQ17" s="49">
        <v>1655.7777409099999</v>
      </c>
      <c r="AR17" s="49">
        <v>1732.1304758900001</v>
      </c>
      <c r="AS17" s="49">
        <v>1683.40894134</v>
      </c>
      <c r="AT17" s="49">
        <v>1556.50578819</v>
      </c>
      <c r="AU17" s="49">
        <v>1570.8329827799998</v>
      </c>
      <c r="AV17" s="49">
        <v>819.51510633999999</v>
      </c>
    </row>
    <row r="18" spans="1:48" ht="15" customHeight="1" x14ac:dyDescent="0.25">
      <c r="A18" s="46"/>
      <c r="B18" s="50" t="s">
        <v>102</v>
      </c>
      <c r="C18" s="48">
        <f t="shared" ref="C18:N18" si="2">C15+C16-C17</f>
        <v>-547.50000000000045</v>
      </c>
      <c r="D18" s="48">
        <f t="shared" si="2"/>
        <v>-189.60000000000014</v>
      </c>
      <c r="E18" s="48">
        <f t="shared" si="2"/>
        <v>206.89999999999998</v>
      </c>
      <c r="F18" s="48">
        <f t="shared" si="2"/>
        <v>191.70000000000027</v>
      </c>
      <c r="G18" s="48">
        <f t="shared" si="2"/>
        <v>-809.10000000000036</v>
      </c>
      <c r="H18" s="48">
        <f t="shared" si="2"/>
        <v>-929.3</v>
      </c>
      <c r="I18" s="48">
        <f t="shared" si="2"/>
        <v>-1219</v>
      </c>
      <c r="J18" s="48">
        <f t="shared" si="2"/>
        <v>-293.19999999999982</v>
      </c>
      <c r="K18" s="48">
        <f t="shared" si="2"/>
        <v>-1235.3000000000006</v>
      </c>
      <c r="L18" s="48">
        <f t="shared" si="2"/>
        <v>-1262.3999999999999</v>
      </c>
      <c r="M18" s="48">
        <f t="shared" si="2"/>
        <v>-1414.8</v>
      </c>
      <c r="N18" s="48">
        <f t="shared" si="2"/>
        <v>-780.8</v>
      </c>
      <c r="O18" s="48">
        <v>-479.69999999999982</v>
      </c>
      <c r="P18" s="48">
        <v>-877.49999999999898</v>
      </c>
      <c r="Q18" s="48">
        <v>-1723.3</v>
      </c>
      <c r="R18" s="48">
        <v>-738.39999999999804</v>
      </c>
      <c r="S18" s="48">
        <v>-933.1999999999997</v>
      </c>
      <c r="T18" s="48">
        <v>-1200.5999999999999</v>
      </c>
      <c r="U18" s="48">
        <v>-1014.5999999999997</v>
      </c>
      <c r="V18" s="48">
        <v>-991.30000000000018</v>
      </c>
      <c r="W18" s="48">
        <v>-1397.8000000000011</v>
      </c>
      <c r="X18" s="48">
        <v>-1496.3000000000004</v>
      </c>
      <c r="Y18" s="48">
        <v>-2227.6999999999998</v>
      </c>
      <c r="Z18" s="48">
        <v>-1677.6000000000001</v>
      </c>
      <c r="AA18" s="49">
        <v>-1195.0000000000002</v>
      </c>
      <c r="AB18" s="49">
        <v>-965.70000000000027</v>
      </c>
      <c r="AC18" s="49">
        <v>-1852.6999999999991</v>
      </c>
      <c r="AD18" s="49">
        <v>-729.00000000000023</v>
      </c>
      <c r="AE18" s="49">
        <v>-977.19192212999963</v>
      </c>
      <c r="AF18" s="49">
        <v>-956.74881418999939</v>
      </c>
      <c r="AG18" s="49">
        <v>-1458.1132733599995</v>
      </c>
      <c r="AH18" s="49">
        <v>-1011.8284708700014</v>
      </c>
      <c r="AI18" s="48">
        <v>-825.87350543999946</v>
      </c>
      <c r="AJ18" s="48">
        <v>-507.83791257000053</v>
      </c>
      <c r="AK18" s="48">
        <v>-1252.8134223099996</v>
      </c>
      <c r="AL18" s="48">
        <v>-971.01556295000046</v>
      </c>
      <c r="AM18" s="48">
        <v>-1430.8494905500006</v>
      </c>
      <c r="AN18" s="48">
        <v>-815.76025892999905</v>
      </c>
      <c r="AO18" s="48">
        <v>-1544.8778375999998</v>
      </c>
      <c r="AP18" s="48">
        <v>-1105.09294535</v>
      </c>
      <c r="AQ18" s="48">
        <v>-908.01107723000018</v>
      </c>
      <c r="AR18" s="48">
        <v>-1365.1002711399997</v>
      </c>
      <c r="AS18" s="48">
        <v>-905.47278627999799</v>
      </c>
      <c r="AT18" s="48">
        <v>-389.46748861999981</v>
      </c>
      <c r="AU18" s="48">
        <v>-5.8649162500005332</v>
      </c>
      <c r="AV18" s="48">
        <v>-42.280647700000372</v>
      </c>
    </row>
    <row r="19" spans="1:48" ht="15" customHeight="1" x14ac:dyDescent="0.25">
      <c r="A19" s="52"/>
      <c r="B19" s="47" t="s">
        <v>103</v>
      </c>
      <c r="C19" s="49">
        <v>192.2</v>
      </c>
      <c r="D19" s="49">
        <v>177.1</v>
      </c>
      <c r="E19" s="49">
        <v>175</v>
      </c>
      <c r="F19" s="49">
        <v>204.7</v>
      </c>
      <c r="G19" s="49">
        <v>200.6</v>
      </c>
      <c r="H19" s="49">
        <v>187.2</v>
      </c>
      <c r="I19" s="49">
        <v>189.3</v>
      </c>
      <c r="J19" s="49">
        <v>214.1</v>
      </c>
      <c r="K19" s="49">
        <v>171.7</v>
      </c>
      <c r="L19" s="49">
        <v>196.9</v>
      </c>
      <c r="M19" s="49">
        <v>203.6</v>
      </c>
      <c r="N19" s="49">
        <v>224</v>
      </c>
      <c r="O19" s="49">
        <v>215.9</v>
      </c>
      <c r="P19" s="49">
        <v>186.9</v>
      </c>
      <c r="Q19" s="49">
        <v>200.89999999999998</v>
      </c>
      <c r="R19" s="49">
        <v>215.79999999999998</v>
      </c>
      <c r="S19" s="49">
        <v>227.2</v>
      </c>
      <c r="T19" s="49">
        <v>213.7</v>
      </c>
      <c r="U19" s="49">
        <v>223.89999999999998</v>
      </c>
      <c r="V19" s="49">
        <v>178.89999999999998</v>
      </c>
      <c r="W19" s="49">
        <v>213</v>
      </c>
      <c r="X19" s="49">
        <v>238.39999999999998</v>
      </c>
      <c r="Y19" s="49">
        <v>277</v>
      </c>
      <c r="Z19" s="49">
        <v>299.39999999999998</v>
      </c>
      <c r="AA19" s="49">
        <v>229.9</v>
      </c>
      <c r="AB19" s="49">
        <v>226</v>
      </c>
      <c r="AC19" s="49">
        <v>214.6</v>
      </c>
      <c r="AD19" s="49">
        <v>250.89999999999998</v>
      </c>
      <c r="AE19" s="49">
        <v>224.8467</v>
      </c>
      <c r="AF19" s="49">
        <v>214.84870000000001</v>
      </c>
      <c r="AG19" s="49">
        <v>219.43989999999999</v>
      </c>
      <c r="AH19" s="49">
        <v>246.77459999999999</v>
      </c>
      <c r="AI19" s="49">
        <v>222.01609999999999</v>
      </c>
      <c r="AJ19" s="49">
        <v>213.95649999999998</v>
      </c>
      <c r="AK19" s="49">
        <v>221.26609999999999</v>
      </c>
      <c r="AL19" s="49">
        <v>245.9812</v>
      </c>
      <c r="AM19" s="49">
        <v>223.15729999999999</v>
      </c>
      <c r="AN19" s="49">
        <v>236.7422</v>
      </c>
      <c r="AO19" s="49">
        <v>212.27189999999999</v>
      </c>
      <c r="AP19" s="49">
        <v>246.43279999999999</v>
      </c>
      <c r="AQ19" s="49">
        <v>232.42111</v>
      </c>
      <c r="AR19" s="49">
        <v>240.57341399999999</v>
      </c>
      <c r="AS19" s="49">
        <v>253.104231</v>
      </c>
      <c r="AT19" s="49">
        <v>249.55495199999999</v>
      </c>
      <c r="AU19" s="49">
        <v>217.55561061</v>
      </c>
      <c r="AV19" s="49">
        <v>156.28123504999999</v>
      </c>
    </row>
    <row r="20" spans="1:48" ht="15" customHeight="1" x14ac:dyDescent="0.25">
      <c r="A20" s="52"/>
      <c r="B20" s="53" t="s">
        <v>104</v>
      </c>
      <c r="C20" s="110">
        <v>75.400000000000006</v>
      </c>
      <c r="D20" s="110">
        <v>78.599999999999994</v>
      </c>
      <c r="E20" s="110">
        <v>81.900000000000006</v>
      </c>
      <c r="F20" s="110">
        <v>91.7</v>
      </c>
      <c r="G20" s="110">
        <v>96</v>
      </c>
      <c r="H20" s="110">
        <v>96</v>
      </c>
      <c r="I20" s="110">
        <v>92</v>
      </c>
      <c r="J20" s="110">
        <v>116</v>
      </c>
      <c r="K20" s="110">
        <v>46.5</v>
      </c>
      <c r="L20" s="110">
        <v>90.9</v>
      </c>
      <c r="M20" s="110">
        <v>103.3</v>
      </c>
      <c r="N20" s="110">
        <v>103.8</v>
      </c>
      <c r="O20" s="110">
        <v>101.2</v>
      </c>
      <c r="P20" s="110">
        <v>84.9</v>
      </c>
      <c r="Q20" s="110">
        <v>99.2</v>
      </c>
      <c r="R20" s="110">
        <v>95.8</v>
      </c>
      <c r="S20" s="110">
        <v>114.4</v>
      </c>
      <c r="T20" s="110">
        <v>95.3</v>
      </c>
      <c r="U20" s="110">
        <v>110.2</v>
      </c>
      <c r="V20" s="110">
        <v>104.1</v>
      </c>
      <c r="W20" s="110">
        <v>113.8</v>
      </c>
      <c r="X20" s="110">
        <v>148.19999999999999</v>
      </c>
      <c r="Y20" s="110">
        <v>189.9</v>
      </c>
      <c r="Z20" s="110">
        <v>200</v>
      </c>
      <c r="AA20" s="110">
        <v>107.8</v>
      </c>
      <c r="AB20" s="110">
        <v>115.4</v>
      </c>
      <c r="AC20" s="110">
        <v>120.8</v>
      </c>
      <c r="AD20" s="110">
        <v>128.69999999999999</v>
      </c>
      <c r="AE20" s="110">
        <v>101.4143</v>
      </c>
      <c r="AF20" s="110">
        <v>104.16540000000001</v>
      </c>
      <c r="AG20" s="110">
        <v>106.0415</v>
      </c>
      <c r="AH20" s="110">
        <v>114.465</v>
      </c>
      <c r="AI20" s="110">
        <v>103.7433</v>
      </c>
      <c r="AJ20" s="110">
        <v>108.4282</v>
      </c>
      <c r="AK20" s="110">
        <v>113.5812</v>
      </c>
      <c r="AL20" s="110">
        <v>117.99630000000001</v>
      </c>
      <c r="AM20" s="110">
        <v>105.47280000000001</v>
      </c>
      <c r="AN20" s="110">
        <v>125.65649999999999</v>
      </c>
      <c r="AO20" s="110">
        <v>103.5325</v>
      </c>
      <c r="AP20" s="110">
        <v>122.0913</v>
      </c>
      <c r="AQ20" s="110">
        <v>117.35619800000001</v>
      </c>
      <c r="AR20" s="110">
        <v>125.6626</v>
      </c>
      <c r="AS20" s="110">
        <v>122.284977</v>
      </c>
      <c r="AT20" s="110">
        <v>127.845084</v>
      </c>
      <c r="AU20" s="110">
        <v>112.56546508</v>
      </c>
      <c r="AV20" s="110">
        <v>85.182124920000007</v>
      </c>
    </row>
    <row r="21" spans="1:48" ht="15" customHeight="1" x14ac:dyDescent="0.25">
      <c r="A21" s="46"/>
      <c r="B21" s="47" t="s">
        <v>105</v>
      </c>
      <c r="C21" s="48">
        <v>151.30000000000001</v>
      </c>
      <c r="D21" s="48">
        <v>144.1</v>
      </c>
      <c r="E21" s="48">
        <v>161.69999999999999</v>
      </c>
      <c r="F21" s="48">
        <v>165.6</v>
      </c>
      <c r="G21" s="48">
        <v>153.19999999999999</v>
      </c>
      <c r="H21" s="48">
        <v>156.30000000000001</v>
      </c>
      <c r="I21" s="48">
        <v>158.6</v>
      </c>
      <c r="J21" s="48">
        <v>185.4</v>
      </c>
      <c r="K21" s="48">
        <v>91.3</v>
      </c>
      <c r="L21" s="48">
        <v>167.3</v>
      </c>
      <c r="M21" s="48">
        <v>202.7</v>
      </c>
      <c r="N21" s="48">
        <v>164.2</v>
      </c>
      <c r="O21" s="48">
        <v>192.5</v>
      </c>
      <c r="P21" s="48">
        <v>161.4</v>
      </c>
      <c r="Q21" s="48">
        <v>187.9</v>
      </c>
      <c r="R21" s="48">
        <v>193.89999999999998</v>
      </c>
      <c r="S21" s="48">
        <v>200.20000000000002</v>
      </c>
      <c r="T21" s="48">
        <v>176.20000000000002</v>
      </c>
      <c r="U21" s="48">
        <v>198.89999999999998</v>
      </c>
      <c r="V21" s="48">
        <v>212.4</v>
      </c>
      <c r="W21" s="48">
        <v>208.3</v>
      </c>
      <c r="X21" s="48">
        <v>223</v>
      </c>
      <c r="Y21" s="48">
        <v>226</v>
      </c>
      <c r="Z21" s="48">
        <v>248.3</v>
      </c>
      <c r="AA21" s="49">
        <v>248.20000000000002</v>
      </c>
      <c r="AB21" s="49">
        <v>262.3</v>
      </c>
      <c r="AC21" s="49">
        <v>266.70000000000005</v>
      </c>
      <c r="AD21" s="49">
        <v>250.2</v>
      </c>
      <c r="AE21" s="49">
        <v>247.36799999999999</v>
      </c>
      <c r="AF21" s="49">
        <v>251.68100000000001</v>
      </c>
      <c r="AG21" s="49">
        <v>253.92590000000001</v>
      </c>
      <c r="AH21" s="49">
        <v>256.99249999999995</v>
      </c>
      <c r="AI21" s="49">
        <v>240.44570000000002</v>
      </c>
      <c r="AJ21" s="49">
        <v>254.26769999999999</v>
      </c>
      <c r="AK21" s="49">
        <v>258.30790000000002</v>
      </c>
      <c r="AL21" s="49">
        <v>274.57810000000001</v>
      </c>
      <c r="AM21" s="49">
        <v>242.67169999999999</v>
      </c>
      <c r="AN21" s="49">
        <v>243.82580000000002</v>
      </c>
      <c r="AO21" s="49">
        <v>244.5231</v>
      </c>
      <c r="AP21" s="49">
        <v>257.79239999999999</v>
      </c>
      <c r="AQ21" s="49">
        <v>250.59459900000002</v>
      </c>
      <c r="AR21" s="49">
        <v>252.826413</v>
      </c>
      <c r="AS21" s="49">
        <v>253.69728799999999</v>
      </c>
      <c r="AT21" s="49">
        <v>249.86861300000001</v>
      </c>
      <c r="AU21" s="49">
        <v>193.50361017</v>
      </c>
      <c r="AV21" s="49">
        <v>111.82447201999999</v>
      </c>
    </row>
    <row r="22" spans="1:48" s="40" customFormat="1" ht="15" customHeight="1" x14ac:dyDescent="0.2">
      <c r="A22" s="52"/>
      <c r="B22" s="59" t="s">
        <v>106</v>
      </c>
      <c r="C22" s="44">
        <f>+C23-C24</f>
        <v>13</v>
      </c>
      <c r="D22" s="44">
        <f t="shared" ref="D22:N22" si="3">+D23-D24</f>
        <v>3.6</v>
      </c>
      <c r="E22" s="44">
        <f t="shared" si="3"/>
        <v>0</v>
      </c>
      <c r="F22" s="44">
        <f t="shared" si="3"/>
        <v>13.4</v>
      </c>
      <c r="G22" s="44">
        <f t="shared" si="3"/>
        <v>7.5</v>
      </c>
      <c r="H22" s="44">
        <f t="shared" si="3"/>
        <v>0</v>
      </c>
      <c r="I22" s="44">
        <f t="shared" si="3"/>
        <v>10</v>
      </c>
      <c r="J22" s="44">
        <f t="shared" si="3"/>
        <v>25</v>
      </c>
      <c r="K22" s="44">
        <f t="shared" si="3"/>
        <v>0.5</v>
      </c>
      <c r="L22" s="44">
        <f t="shared" si="3"/>
        <v>0</v>
      </c>
      <c r="M22" s="44">
        <f t="shared" si="3"/>
        <v>5.0999999999999996</v>
      </c>
      <c r="N22" s="44">
        <f t="shared" si="3"/>
        <v>16.5</v>
      </c>
      <c r="O22" s="44">
        <v>0.1</v>
      </c>
      <c r="P22" s="44">
        <v>6.7</v>
      </c>
      <c r="Q22" s="44">
        <v>0</v>
      </c>
      <c r="R22" s="44">
        <v>9.6999999999999993</v>
      </c>
      <c r="S22" s="44">
        <v>6</v>
      </c>
      <c r="T22" s="44">
        <v>6.4</v>
      </c>
      <c r="U22" s="44">
        <v>6.1</v>
      </c>
      <c r="V22" s="44">
        <v>7.9</v>
      </c>
      <c r="W22" s="44">
        <v>6</v>
      </c>
      <c r="X22" s="44">
        <v>6.8</v>
      </c>
      <c r="Y22" s="44">
        <v>5.7</v>
      </c>
      <c r="Z22" s="44">
        <v>5.7</v>
      </c>
      <c r="AA22" s="44">
        <v>6</v>
      </c>
      <c r="AB22" s="44">
        <v>7</v>
      </c>
      <c r="AC22" s="44">
        <v>7</v>
      </c>
      <c r="AD22" s="44">
        <v>6.9</v>
      </c>
      <c r="AE22" s="44">
        <v>6.0052000000000003</v>
      </c>
      <c r="AF22" s="44">
        <v>6.0015000000000001</v>
      </c>
      <c r="AG22" s="44">
        <v>6.0045000000000002</v>
      </c>
      <c r="AH22" s="44">
        <v>6.0030000000000001</v>
      </c>
      <c r="AI22" s="44">
        <v>6.5049000000000001</v>
      </c>
      <c r="AJ22" s="44">
        <v>6.2016</v>
      </c>
      <c r="AK22" s="44">
        <v>6.0030000000000001</v>
      </c>
      <c r="AL22" s="44">
        <v>6.5</v>
      </c>
      <c r="AM22" s="44">
        <v>5.5237999999999996</v>
      </c>
      <c r="AN22" s="44">
        <v>5.5227000000000004</v>
      </c>
      <c r="AO22" s="44">
        <v>5.8018999999999998</v>
      </c>
      <c r="AP22" s="44">
        <v>5.8018999999999998</v>
      </c>
      <c r="AQ22" s="44">
        <v>5.5956929999999998</v>
      </c>
      <c r="AR22" s="44">
        <v>5.3184610000000001</v>
      </c>
      <c r="AS22" s="44">
        <v>5.4025059999999998</v>
      </c>
      <c r="AT22" s="44">
        <v>5.8018749999999999</v>
      </c>
      <c r="AU22" s="44">
        <v>3.0247570000000001</v>
      </c>
      <c r="AV22" s="44">
        <v>2.7696000000000001</v>
      </c>
    </row>
    <row r="23" spans="1:48" ht="15" customHeight="1" x14ac:dyDescent="0.25">
      <c r="A23" s="52"/>
      <c r="B23" s="54" t="s">
        <v>107</v>
      </c>
      <c r="C23" s="55">
        <v>13</v>
      </c>
      <c r="D23" s="55">
        <v>3.6</v>
      </c>
      <c r="E23" s="55">
        <v>0</v>
      </c>
      <c r="F23" s="55">
        <v>13.4</v>
      </c>
      <c r="G23" s="55">
        <v>7.5</v>
      </c>
      <c r="H23" s="55">
        <v>0</v>
      </c>
      <c r="I23" s="55">
        <v>10</v>
      </c>
      <c r="J23" s="55">
        <v>25</v>
      </c>
      <c r="K23" s="55">
        <v>0.5</v>
      </c>
      <c r="L23" s="55">
        <v>0</v>
      </c>
      <c r="M23" s="55">
        <v>5.0999999999999996</v>
      </c>
      <c r="N23" s="55">
        <v>16.5</v>
      </c>
      <c r="O23" s="55">
        <v>0.1</v>
      </c>
      <c r="P23" s="55">
        <v>6.7</v>
      </c>
      <c r="Q23" s="55">
        <v>0</v>
      </c>
      <c r="R23" s="55">
        <v>9.6999999999999993</v>
      </c>
      <c r="S23" s="55">
        <v>6</v>
      </c>
      <c r="T23" s="55">
        <v>6.4</v>
      </c>
      <c r="U23" s="55">
        <v>6.1</v>
      </c>
      <c r="V23" s="55">
        <v>7.9</v>
      </c>
      <c r="W23" s="55">
        <v>6</v>
      </c>
      <c r="X23" s="55">
        <v>6.8</v>
      </c>
      <c r="Y23" s="55">
        <v>5.7</v>
      </c>
      <c r="Z23" s="55">
        <v>5.7</v>
      </c>
      <c r="AA23" s="56">
        <v>6</v>
      </c>
      <c r="AB23" s="56">
        <v>7</v>
      </c>
      <c r="AC23" s="56">
        <v>7</v>
      </c>
      <c r="AD23" s="56">
        <v>6.9</v>
      </c>
      <c r="AE23" s="56">
        <v>6.0052000000000003</v>
      </c>
      <c r="AF23" s="56">
        <v>6.0015000000000001</v>
      </c>
      <c r="AG23" s="56">
        <v>6.0045000000000002</v>
      </c>
      <c r="AH23" s="56">
        <v>6.0030000000000001</v>
      </c>
      <c r="AI23" s="56">
        <v>6.5049000000000001</v>
      </c>
      <c r="AJ23" s="56">
        <v>6.2016</v>
      </c>
      <c r="AK23" s="56">
        <v>6.0030000000000001</v>
      </c>
      <c r="AL23" s="56">
        <v>6.5</v>
      </c>
      <c r="AM23" s="56">
        <v>5.5237999999999996</v>
      </c>
      <c r="AN23" s="56">
        <v>5.5227000000000004</v>
      </c>
      <c r="AO23" s="56">
        <v>5.8018999999999998</v>
      </c>
      <c r="AP23" s="56">
        <v>5.8018999999999998</v>
      </c>
      <c r="AQ23" s="56">
        <v>5.5956929999999998</v>
      </c>
      <c r="AR23" s="56">
        <v>5.3184610000000001</v>
      </c>
      <c r="AS23" s="56">
        <v>5.4025059999999998</v>
      </c>
      <c r="AT23" s="56">
        <v>5.8018749999999999</v>
      </c>
      <c r="AU23" s="56">
        <v>3.0247570000000001</v>
      </c>
      <c r="AV23" s="56">
        <v>2.7696000000000001</v>
      </c>
    </row>
    <row r="24" spans="1:48" ht="15" customHeight="1" x14ac:dyDescent="0.25">
      <c r="A24" s="46"/>
      <c r="B24" s="54" t="s">
        <v>108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</row>
    <row r="25" spans="1:48" ht="15" customHeight="1" x14ac:dyDescent="0.25">
      <c r="B25" s="127" t="s">
        <v>109</v>
      </c>
      <c r="C25" s="48">
        <f t="shared" ref="C25:N25" si="4">C10+C22</f>
        <v>-493.60000000000048</v>
      </c>
      <c r="D25" s="48">
        <f t="shared" si="4"/>
        <v>-153.00000000000014</v>
      </c>
      <c r="E25" s="48">
        <f t="shared" si="4"/>
        <v>220.2</v>
      </c>
      <c r="F25" s="48">
        <f t="shared" si="4"/>
        <v>244.20000000000027</v>
      </c>
      <c r="G25" s="48">
        <f t="shared" si="4"/>
        <v>-754.20000000000027</v>
      </c>
      <c r="H25" s="48">
        <f t="shared" si="4"/>
        <v>-898.39999999999986</v>
      </c>
      <c r="I25" s="48">
        <f t="shared" si="4"/>
        <v>-1178.3</v>
      </c>
      <c r="J25" s="48">
        <f t="shared" si="4"/>
        <v>-239.49999999999983</v>
      </c>
      <c r="K25" s="48">
        <f t="shared" si="4"/>
        <v>-1154.4000000000005</v>
      </c>
      <c r="L25" s="48">
        <f t="shared" si="4"/>
        <v>-1232.7999999999997</v>
      </c>
      <c r="M25" s="48">
        <f t="shared" si="4"/>
        <v>-1408.8000000000002</v>
      </c>
      <c r="N25" s="48">
        <f t="shared" si="4"/>
        <v>-704.5</v>
      </c>
      <c r="O25" s="48">
        <v>-456.19999999999982</v>
      </c>
      <c r="P25" s="48">
        <v>-845.29999999999893</v>
      </c>
      <c r="Q25" s="48">
        <v>-1710.3000000000002</v>
      </c>
      <c r="R25" s="48">
        <v>-706.79999999999802</v>
      </c>
      <c r="S25" s="48">
        <v>-900.19999999999982</v>
      </c>
      <c r="T25" s="48">
        <v>-1156.6999999999998</v>
      </c>
      <c r="U25" s="48">
        <v>-983.49999999999966</v>
      </c>
      <c r="V25" s="48">
        <v>-1016.9000000000002</v>
      </c>
      <c r="W25" s="48">
        <v>-1387.100000000001</v>
      </c>
      <c r="X25" s="48">
        <v>-1474.1000000000006</v>
      </c>
      <c r="Y25" s="48">
        <v>-2171</v>
      </c>
      <c r="Z25" s="48">
        <v>-1620.8000000000002</v>
      </c>
      <c r="AA25" s="49">
        <v>-1207.3000000000002</v>
      </c>
      <c r="AB25" s="49">
        <v>-995.00000000000023</v>
      </c>
      <c r="AC25" s="49">
        <v>-1897.7999999999993</v>
      </c>
      <c r="AD25" s="49">
        <v>-721.4000000000002</v>
      </c>
      <c r="AE25" s="49">
        <v>-993.70802212999968</v>
      </c>
      <c r="AF25" s="49">
        <v>-987.57961418999946</v>
      </c>
      <c r="AG25" s="49">
        <v>-1486.5947733599994</v>
      </c>
      <c r="AH25" s="49">
        <v>-1016.0433708700014</v>
      </c>
      <c r="AI25" s="48">
        <v>-837.79820543999938</v>
      </c>
      <c r="AJ25" s="48">
        <v>-541.94751257000053</v>
      </c>
      <c r="AK25" s="48">
        <v>-1283.8522223099997</v>
      </c>
      <c r="AL25" s="48">
        <v>-993.11246295000046</v>
      </c>
      <c r="AM25" s="48">
        <v>-1444.8400905500007</v>
      </c>
      <c r="AN25" s="48">
        <v>-817.321158929999</v>
      </c>
      <c r="AO25" s="48">
        <v>-1571.3271375999998</v>
      </c>
      <c r="AP25" s="48">
        <v>-1110.6506453500001</v>
      </c>
      <c r="AQ25" s="48">
        <v>-920.58887323000022</v>
      </c>
      <c r="AR25" s="48">
        <v>-1372.0348091399997</v>
      </c>
      <c r="AS25" s="48">
        <v>-900.6633372799979</v>
      </c>
      <c r="AT25" s="48">
        <v>-383.97927461999984</v>
      </c>
      <c r="AU25" s="48">
        <v>21.211841189999468</v>
      </c>
      <c r="AV25" s="48">
        <v>4.9457153299996328</v>
      </c>
    </row>
    <row r="26" spans="1:48" s="40" customFormat="1" ht="15" customHeight="1" x14ac:dyDescent="0.2">
      <c r="A26" s="58"/>
      <c r="B26" s="59" t="s">
        <v>110</v>
      </c>
      <c r="C26" s="44">
        <f t="shared" ref="C26:N26" si="5">C27-C28+C29-C32+C35+C38-C41</f>
        <v>-154.79999999999995</v>
      </c>
      <c r="D26" s="44">
        <f t="shared" si="5"/>
        <v>-242.80000000000007</v>
      </c>
      <c r="E26" s="44">
        <f t="shared" si="5"/>
        <v>805.97967586472805</v>
      </c>
      <c r="F26" s="44">
        <f t="shared" si="5"/>
        <v>-720.49999999999989</v>
      </c>
      <c r="G26" s="44">
        <f t="shared" si="5"/>
        <v>-901.2</v>
      </c>
      <c r="H26" s="44">
        <f t="shared" si="5"/>
        <v>-249.19999999999982</v>
      </c>
      <c r="I26" s="44">
        <f t="shared" si="5"/>
        <v>8.5999999999999091</v>
      </c>
      <c r="J26" s="44">
        <f t="shared" si="5"/>
        <v>-385.89999999999986</v>
      </c>
      <c r="K26" s="44">
        <f t="shared" si="5"/>
        <v>136.79999999999995</v>
      </c>
      <c r="L26" s="44">
        <f t="shared" si="5"/>
        <v>-1804.2999999999997</v>
      </c>
      <c r="M26" s="44">
        <f t="shared" si="5"/>
        <v>-1022.5999999999997</v>
      </c>
      <c r="N26" s="44">
        <f t="shared" si="5"/>
        <v>-431.20000000000027</v>
      </c>
      <c r="O26" s="44">
        <v>-29.800000000000068</v>
      </c>
      <c r="P26" s="44">
        <v>-1066</v>
      </c>
      <c r="Q26" s="44">
        <v>-1572.9</v>
      </c>
      <c r="R26" s="44">
        <v>-649.80000000000007</v>
      </c>
      <c r="S26" s="44">
        <v>-1473.7999999999995</v>
      </c>
      <c r="T26" s="44">
        <v>-1754.1000000000001</v>
      </c>
      <c r="U26" s="44">
        <v>-1054.7000000000003</v>
      </c>
      <c r="V26" s="44">
        <v>-1057.3000000000006</v>
      </c>
      <c r="W26" s="44">
        <v>-852.69999999999982</v>
      </c>
      <c r="X26" s="44">
        <v>-790.09999999999991</v>
      </c>
      <c r="Y26" s="44">
        <v>-2939</v>
      </c>
      <c r="Z26" s="44">
        <v>-1635.3999999999996</v>
      </c>
      <c r="AA26" s="44">
        <v>-2342.3999999999996</v>
      </c>
      <c r="AB26" s="44">
        <v>-1258.6999999999994</v>
      </c>
      <c r="AC26" s="44">
        <v>-1545.1</v>
      </c>
      <c r="AD26" s="44">
        <v>-1256.1000000000004</v>
      </c>
      <c r="AE26" s="44">
        <v>-2538.6531681600004</v>
      </c>
      <c r="AF26" s="44">
        <v>-1741.772418</v>
      </c>
      <c r="AG26" s="44">
        <v>-1985.13473531</v>
      </c>
      <c r="AH26" s="44">
        <v>-2007.6123336000001</v>
      </c>
      <c r="AI26" s="44">
        <v>-73.281813770000326</v>
      </c>
      <c r="AJ26" s="44">
        <v>-1630.6437717399999</v>
      </c>
      <c r="AK26" s="44">
        <v>-1282.4340830999997</v>
      </c>
      <c r="AL26" s="44">
        <v>-1868.8655605399999</v>
      </c>
      <c r="AM26" s="44">
        <v>179.43095117999979</v>
      </c>
      <c r="AN26" s="44">
        <v>-2235.1046277700002</v>
      </c>
      <c r="AO26" s="44">
        <v>-1739.38805099</v>
      </c>
      <c r="AP26" s="44">
        <v>-1701.9678599300005</v>
      </c>
      <c r="AQ26" s="44">
        <v>-926.57928841000034</v>
      </c>
      <c r="AR26" s="44">
        <v>-113.16033464999987</v>
      </c>
      <c r="AS26" s="44">
        <v>-2167.2853726800004</v>
      </c>
      <c r="AT26" s="44">
        <v>-2734.0170752599997</v>
      </c>
      <c r="AU26" s="44">
        <v>499.94807980000144</v>
      </c>
      <c r="AV26" s="44">
        <v>-2329.7685060590002</v>
      </c>
    </row>
    <row r="27" spans="1:48" ht="15" customHeight="1" x14ac:dyDescent="0.25">
      <c r="A27" s="46"/>
      <c r="B27" s="54" t="s">
        <v>111</v>
      </c>
      <c r="C27" s="48">
        <v>-72.599999999999994</v>
      </c>
      <c r="D27" s="48">
        <v>-145.1</v>
      </c>
      <c r="E27" s="48">
        <v>89.9</v>
      </c>
      <c r="F27" s="48">
        <v>-46</v>
      </c>
      <c r="G27" s="48">
        <v>65.8</v>
      </c>
      <c r="H27" s="48">
        <v>36.1</v>
      </c>
      <c r="I27" s="48">
        <v>-217.1</v>
      </c>
      <c r="J27" s="48">
        <v>257.8</v>
      </c>
      <c r="K27" s="48">
        <v>475.9</v>
      </c>
      <c r="L27" s="48">
        <v>256.2</v>
      </c>
      <c r="M27" s="48">
        <v>356.6</v>
      </c>
      <c r="N27" s="48">
        <v>329.9</v>
      </c>
      <c r="O27" s="48">
        <v>296.3</v>
      </c>
      <c r="P27" s="48">
        <v>15.29999999999999</v>
      </c>
      <c r="Q27" s="48">
        <v>100.1</v>
      </c>
      <c r="R27" s="48">
        <v>-514.70000000000005</v>
      </c>
      <c r="S27" s="48">
        <v>-202.3</v>
      </c>
      <c r="T27" s="48">
        <v>7.5000000000000036</v>
      </c>
      <c r="U27" s="48">
        <v>64.7</v>
      </c>
      <c r="V27" s="48">
        <v>692.8</v>
      </c>
      <c r="W27" s="48">
        <v>231</v>
      </c>
      <c r="X27" s="48">
        <v>244.99999999999997</v>
      </c>
      <c r="Y27" s="48">
        <v>190.9</v>
      </c>
      <c r="Z27" s="48">
        <v>187.9</v>
      </c>
      <c r="AA27" s="49">
        <v>258.5</v>
      </c>
      <c r="AB27" s="49">
        <v>293</v>
      </c>
      <c r="AC27" s="49">
        <v>246.3</v>
      </c>
      <c r="AD27" s="49">
        <v>349.4</v>
      </c>
      <c r="AE27" s="49">
        <v>254.97693240000001</v>
      </c>
      <c r="AF27" s="49">
        <v>136.66367389999999</v>
      </c>
      <c r="AG27" s="49">
        <v>199.48106464</v>
      </c>
      <c r="AH27" s="49">
        <v>100.00554432999999</v>
      </c>
      <c r="AI27" s="49">
        <v>22.759100000000004</v>
      </c>
      <c r="AJ27" s="49">
        <v>60.834599999999988</v>
      </c>
      <c r="AK27" s="49">
        <v>55.224899999999991</v>
      </c>
      <c r="AL27" s="49">
        <v>-476.4366</v>
      </c>
      <c r="AM27" s="49">
        <v>-8.8510030700000009</v>
      </c>
      <c r="AN27" s="49">
        <v>410.25691178</v>
      </c>
      <c r="AO27" s="49">
        <v>124.06711942</v>
      </c>
      <c r="AP27" s="49">
        <v>44.480976690000006</v>
      </c>
      <c r="AQ27" s="49">
        <v>332.99061019999999</v>
      </c>
      <c r="AR27" s="49">
        <v>1506.6221895599999</v>
      </c>
      <c r="AS27" s="49">
        <v>61.930802370000002</v>
      </c>
      <c r="AT27" s="49">
        <v>303.76144857999998</v>
      </c>
      <c r="AU27" s="49">
        <v>59.856777949999994</v>
      </c>
      <c r="AV27" s="49">
        <v>-227.99480841000002</v>
      </c>
    </row>
    <row r="28" spans="1:48" ht="15" customHeight="1" x14ac:dyDescent="0.25">
      <c r="A28" s="52"/>
      <c r="B28" s="54" t="s">
        <v>112</v>
      </c>
      <c r="C28" s="55">
        <v>411.2</v>
      </c>
      <c r="D28" s="55">
        <v>269.89999999999998</v>
      </c>
      <c r="E28" s="55">
        <v>225.3</v>
      </c>
      <c r="F28" s="55">
        <v>179.1</v>
      </c>
      <c r="G28" s="55">
        <v>971.8</v>
      </c>
      <c r="H28" s="55">
        <v>627.79999999999995</v>
      </c>
      <c r="I28" s="55">
        <v>126.9</v>
      </c>
      <c r="J28" s="55">
        <v>822.6</v>
      </c>
      <c r="K28" s="55">
        <v>1111.3</v>
      </c>
      <c r="L28" s="55">
        <v>1386.2</v>
      </c>
      <c r="M28" s="55">
        <v>1097.5999999999999</v>
      </c>
      <c r="N28" s="55">
        <v>800.5</v>
      </c>
      <c r="O28" s="55">
        <v>1118.5</v>
      </c>
      <c r="P28" s="55">
        <v>773.8</v>
      </c>
      <c r="Q28" s="55">
        <v>1035.5</v>
      </c>
      <c r="R28" s="55">
        <v>454.1</v>
      </c>
      <c r="S28" s="55">
        <v>1381</v>
      </c>
      <c r="T28" s="55">
        <v>716.90000000000009</v>
      </c>
      <c r="U28" s="55">
        <v>914.90000000000009</v>
      </c>
      <c r="V28" s="55">
        <v>786.2</v>
      </c>
      <c r="W28" s="55">
        <v>1282.8</v>
      </c>
      <c r="X28" s="55">
        <v>1162.0999999999999</v>
      </c>
      <c r="Y28" s="55">
        <v>1187.0999999999999</v>
      </c>
      <c r="Z28" s="55">
        <v>1352.3999999999999</v>
      </c>
      <c r="AA28" s="56">
        <v>1383.1999999999998</v>
      </c>
      <c r="AB28" s="56">
        <v>1462.5</v>
      </c>
      <c r="AC28" s="56">
        <v>1225.8</v>
      </c>
      <c r="AD28" s="56">
        <v>1047.8</v>
      </c>
      <c r="AE28" s="56">
        <v>1449.9042370900002</v>
      </c>
      <c r="AF28" s="56">
        <v>1475.44379867</v>
      </c>
      <c r="AG28" s="56">
        <v>1521.0130806400002</v>
      </c>
      <c r="AH28" s="56">
        <v>801.99333380999997</v>
      </c>
      <c r="AI28" s="49">
        <v>1188.1911</v>
      </c>
      <c r="AJ28" s="49">
        <v>1260.9287000000002</v>
      </c>
      <c r="AK28" s="49">
        <v>1113.8512999999998</v>
      </c>
      <c r="AL28" s="49">
        <v>413.89690000000007</v>
      </c>
      <c r="AM28" s="49">
        <v>511.16851698000005</v>
      </c>
      <c r="AN28" s="49">
        <v>2355.94114137</v>
      </c>
      <c r="AO28" s="49">
        <v>1202.2563900800001</v>
      </c>
      <c r="AP28" s="49">
        <v>1417.8911342399999</v>
      </c>
      <c r="AQ28" s="49">
        <v>1240.01934921</v>
      </c>
      <c r="AR28" s="49">
        <v>2152.1916499399999</v>
      </c>
      <c r="AS28" s="49">
        <v>1449.27589055</v>
      </c>
      <c r="AT28" s="49">
        <v>1049.8391961099999</v>
      </c>
      <c r="AU28" s="49">
        <v>1223.48790697</v>
      </c>
      <c r="AV28" s="49">
        <v>109.62238071000002</v>
      </c>
    </row>
    <row r="29" spans="1:48" ht="15" customHeight="1" x14ac:dyDescent="0.25">
      <c r="A29" s="46"/>
      <c r="B29" s="54" t="s">
        <v>113</v>
      </c>
      <c r="C29" s="48">
        <f>+C30+C31</f>
        <v>143.1</v>
      </c>
      <c r="D29" s="48">
        <f t="shared" ref="D29:N29" si="6">+D30+D31</f>
        <v>627.5</v>
      </c>
      <c r="E29" s="48">
        <f t="shared" si="6"/>
        <v>-4.6999999999999993</v>
      </c>
      <c r="F29" s="48">
        <f t="shared" si="6"/>
        <v>149.19999999999999</v>
      </c>
      <c r="G29" s="48">
        <f t="shared" si="6"/>
        <v>734.19999999999993</v>
      </c>
      <c r="H29" s="48">
        <f t="shared" si="6"/>
        <v>83.5</v>
      </c>
      <c r="I29" s="48">
        <f t="shared" si="6"/>
        <v>439.7</v>
      </c>
      <c r="J29" s="48">
        <f t="shared" si="6"/>
        <v>-359.3</v>
      </c>
      <c r="K29" s="48">
        <f t="shared" si="6"/>
        <v>640.29999999999995</v>
      </c>
      <c r="L29" s="48">
        <f t="shared" si="6"/>
        <v>-163.1</v>
      </c>
      <c r="M29" s="48">
        <f t="shared" si="6"/>
        <v>393.6</v>
      </c>
      <c r="N29" s="48">
        <f t="shared" si="6"/>
        <v>-111.2</v>
      </c>
      <c r="O29" s="48">
        <v>71.299999999999983</v>
      </c>
      <c r="P29" s="48">
        <v>167.4</v>
      </c>
      <c r="Q29" s="48">
        <v>-480.09999999999991</v>
      </c>
      <c r="R29" s="48">
        <v>372.6</v>
      </c>
      <c r="S29" s="48">
        <v>429.2</v>
      </c>
      <c r="T29" s="48">
        <v>546.6</v>
      </c>
      <c r="U29" s="48">
        <v>-125.1</v>
      </c>
      <c r="V29" s="48">
        <v>-28.000000000000036</v>
      </c>
      <c r="W29" s="48">
        <v>378.19999999999993</v>
      </c>
      <c r="X29" s="48">
        <v>290.8</v>
      </c>
      <c r="Y29" s="48">
        <v>311.5</v>
      </c>
      <c r="Z29" s="48">
        <v>127.7</v>
      </c>
      <c r="AA29" s="48">
        <v>826</v>
      </c>
      <c r="AB29" s="48">
        <v>665.50000000000011</v>
      </c>
      <c r="AC29" s="48">
        <v>369.30000000000007</v>
      </c>
      <c r="AD29" s="48">
        <v>-405.00000000000006</v>
      </c>
      <c r="AE29" s="48">
        <v>-51.882169290000064</v>
      </c>
      <c r="AF29" s="48">
        <v>-152.88991991999998</v>
      </c>
      <c r="AG29" s="48">
        <v>299.00752631</v>
      </c>
      <c r="AH29" s="48">
        <v>53.08481398</v>
      </c>
      <c r="AI29" s="48">
        <v>407.26891700000004</v>
      </c>
      <c r="AJ29" s="48">
        <v>448.551401</v>
      </c>
      <c r="AK29" s="48">
        <v>281.31651600000004</v>
      </c>
      <c r="AL29" s="48">
        <v>-448.83305701</v>
      </c>
      <c r="AM29" s="48">
        <v>218.52839767</v>
      </c>
      <c r="AN29" s="48">
        <v>794.67734262999988</v>
      </c>
      <c r="AO29" s="48">
        <v>9.8610969700000268</v>
      </c>
      <c r="AP29" s="48">
        <v>189.87760398</v>
      </c>
      <c r="AQ29" s="48">
        <v>230.20564999999999</v>
      </c>
      <c r="AR29" s="48">
        <v>-630.68838700000003</v>
      </c>
      <c r="AS29" s="48">
        <v>711.97785299999987</v>
      </c>
      <c r="AT29" s="48">
        <v>-923.88046500000007</v>
      </c>
      <c r="AU29" s="48">
        <v>-97.505403720000061</v>
      </c>
      <c r="AV29" s="48">
        <v>273.42666426100016</v>
      </c>
    </row>
    <row r="30" spans="1:48" ht="15" customHeight="1" x14ac:dyDescent="0.25">
      <c r="A30" s="46"/>
      <c r="B30" s="60" t="s">
        <v>63</v>
      </c>
      <c r="C30" s="48">
        <v>3.1</v>
      </c>
      <c r="D30" s="48">
        <v>10.1</v>
      </c>
      <c r="E30" s="48">
        <v>13.7</v>
      </c>
      <c r="F30" s="48">
        <v>13.2</v>
      </c>
      <c r="G30" s="48">
        <v>16.399999999999999</v>
      </c>
      <c r="H30" s="48">
        <v>15.7</v>
      </c>
      <c r="I30" s="48">
        <v>16.399999999999999</v>
      </c>
      <c r="J30" s="48">
        <v>18</v>
      </c>
      <c r="K30" s="48">
        <v>15.9</v>
      </c>
      <c r="L30" s="48">
        <v>12.4</v>
      </c>
      <c r="M30" s="48">
        <v>14.8</v>
      </c>
      <c r="N30" s="48">
        <v>10.7</v>
      </c>
      <c r="O30" s="48">
        <v>24.1</v>
      </c>
      <c r="P30" s="48">
        <v>16.8</v>
      </c>
      <c r="Q30" s="48">
        <v>17.8</v>
      </c>
      <c r="R30" s="48">
        <v>86.5</v>
      </c>
      <c r="S30" s="48">
        <v>-7.2999999999999989</v>
      </c>
      <c r="T30" s="48">
        <v>67.199999999999989</v>
      </c>
      <c r="U30" s="48">
        <v>48</v>
      </c>
      <c r="V30" s="48">
        <v>57.9</v>
      </c>
      <c r="W30" s="48">
        <v>31.400000000000002</v>
      </c>
      <c r="X30" s="48">
        <v>171</v>
      </c>
      <c r="Y30" s="48">
        <v>-8.8000000000000007</v>
      </c>
      <c r="Z30" s="48">
        <v>-77.2</v>
      </c>
      <c r="AA30" s="49">
        <v>111.5</v>
      </c>
      <c r="AB30" s="49">
        <v>6.1</v>
      </c>
      <c r="AC30" s="49">
        <v>6.8000000000000007</v>
      </c>
      <c r="AD30" s="49">
        <v>137.80000000000001</v>
      </c>
      <c r="AE30" s="49">
        <v>145.11766276</v>
      </c>
      <c r="AF30" s="49">
        <v>3.1715768</v>
      </c>
      <c r="AG30" s="49">
        <v>10.45820713</v>
      </c>
      <c r="AH30" s="49">
        <v>3.3602022600000003</v>
      </c>
      <c r="AI30" s="49">
        <v>8.4587621300000002</v>
      </c>
      <c r="AJ30" s="49">
        <v>18.194269949999999</v>
      </c>
      <c r="AK30" s="49">
        <v>22.055675870000002</v>
      </c>
      <c r="AL30" s="49">
        <v>18.227901410000001</v>
      </c>
      <c r="AM30" s="49">
        <v>-7.2033207700000004</v>
      </c>
      <c r="AN30" s="49">
        <v>4.7481326799999994</v>
      </c>
      <c r="AO30" s="49">
        <v>-58.752090500000001</v>
      </c>
      <c r="AP30" s="49">
        <v>-16.934902170000001</v>
      </c>
      <c r="AQ30" s="49">
        <v>7.7696532699999992</v>
      </c>
      <c r="AR30" s="49">
        <v>6.9193076200000005</v>
      </c>
      <c r="AS30" s="49">
        <v>1.4209220899999999</v>
      </c>
      <c r="AT30" s="49">
        <v>19.109545309999998</v>
      </c>
      <c r="AU30" s="49">
        <v>-31.844145340000004</v>
      </c>
      <c r="AV30" s="49">
        <v>-106.56025425999999</v>
      </c>
    </row>
    <row r="31" spans="1:48" ht="15" customHeight="1" x14ac:dyDescent="0.25">
      <c r="A31" s="46"/>
      <c r="B31" s="60" t="s">
        <v>73</v>
      </c>
      <c r="C31" s="48">
        <v>140</v>
      </c>
      <c r="D31" s="48">
        <v>617.4</v>
      </c>
      <c r="E31" s="48">
        <v>-18.399999999999999</v>
      </c>
      <c r="F31" s="48">
        <v>136</v>
      </c>
      <c r="G31" s="48">
        <v>717.8</v>
      </c>
      <c r="H31" s="48">
        <v>67.8</v>
      </c>
      <c r="I31" s="48">
        <v>423.3</v>
      </c>
      <c r="J31" s="48">
        <v>-377.3</v>
      </c>
      <c r="K31" s="48">
        <v>624.4</v>
      </c>
      <c r="L31" s="48">
        <v>-175.5</v>
      </c>
      <c r="M31" s="48">
        <v>378.8</v>
      </c>
      <c r="N31" s="48">
        <v>-121.9</v>
      </c>
      <c r="O31" s="48">
        <v>47.199999999999989</v>
      </c>
      <c r="P31" s="48">
        <v>150.6</v>
      </c>
      <c r="Q31" s="48">
        <v>-497.89999999999992</v>
      </c>
      <c r="R31" s="48">
        <v>286.10000000000002</v>
      </c>
      <c r="S31" s="48">
        <v>436.5</v>
      </c>
      <c r="T31" s="48">
        <v>479.40000000000003</v>
      </c>
      <c r="U31" s="48">
        <v>-173.1</v>
      </c>
      <c r="V31" s="48">
        <v>-85.900000000000034</v>
      </c>
      <c r="W31" s="48">
        <v>346.79999999999995</v>
      </c>
      <c r="X31" s="48">
        <v>119.8</v>
      </c>
      <c r="Y31" s="48">
        <v>320.3</v>
      </c>
      <c r="Z31" s="48">
        <v>204.9</v>
      </c>
      <c r="AA31" s="49">
        <v>714.5</v>
      </c>
      <c r="AB31" s="49">
        <v>659.40000000000009</v>
      </c>
      <c r="AC31" s="49">
        <v>362.50000000000006</v>
      </c>
      <c r="AD31" s="49">
        <v>-542.80000000000007</v>
      </c>
      <c r="AE31" s="49">
        <v>-196.99983205000007</v>
      </c>
      <c r="AF31" s="49">
        <v>-156.06149671999998</v>
      </c>
      <c r="AG31" s="49">
        <v>288.54931918</v>
      </c>
      <c r="AH31" s="49">
        <v>49.724611719999999</v>
      </c>
      <c r="AI31" s="49">
        <v>398.81015487000002</v>
      </c>
      <c r="AJ31" s="49">
        <v>430.35713105000002</v>
      </c>
      <c r="AK31" s="49">
        <v>259.26084013000002</v>
      </c>
      <c r="AL31" s="49">
        <v>-467.06095842000002</v>
      </c>
      <c r="AM31" s="49">
        <v>225.73171844000001</v>
      </c>
      <c r="AN31" s="49">
        <v>789.92920994999986</v>
      </c>
      <c r="AO31" s="49">
        <v>68.613187470000028</v>
      </c>
      <c r="AP31" s="49">
        <v>206.81250615000002</v>
      </c>
      <c r="AQ31" s="49">
        <v>222.43599673</v>
      </c>
      <c r="AR31" s="49">
        <v>-637.60769462000007</v>
      </c>
      <c r="AS31" s="49">
        <v>710.55693090999989</v>
      </c>
      <c r="AT31" s="49">
        <v>-942.99001031000012</v>
      </c>
      <c r="AU31" s="49">
        <v>-65.661258380000049</v>
      </c>
      <c r="AV31" s="49">
        <v>379.98691852100012</v>
      </c>
    </row>
    <row r="32" spans="1:48" ht="15" customHeight="1" x14ac:dyDescent="0.25">
      <c r="A32" s="46"/>
      <c r="B32" s="54" t="s">
        <v>114</v>
      </c>
      <c r="C32" s="48">
        <f>+C33+C34</f>
        <v>323</v>
      </c>
      <c r="D32" s="48">
        <f t="shared" ref="D32" si="7">+D33+D34</f>
        <v>0</v>
      </c>
      <c r="E32" s="48">
        <f t="shared" ref="E32" si="8">+E33+E34</f>
        <v>0</v>
      </c>
      <c r="F32" s="48">
        <f t="shared" ref="F32" si="9">+F33+F34</f>
        <v>1000</v>
      </c>
      <c r="G32" s="48">
        <f t="shared" ref="G32" si="10">+G33+G34</f>
        <v>0</v>
      </c>
      <c r="H32" s="48">
        <f t="shared" ref="H32" si="11">+H33+H34</f>
        <v>0</v>
      </c>
      <c r="I32" s="48">
        <f t="shared" ref="I32" si="12">+I33+I34</f>
        <v>0</v>
      </c>
      <c r="J32" s="48">
        <f t="shared" ref="J32" si="13">+J33+J34</f>
        <v>0</v>
      </c>
      <c r="K32" s="48">
        <f t="shared" ref="K32" si="14">+K33+K34</f>
        <v>168.4</v>
      </c>
      <c r="L32" s="48">
        <f t="shared" ref="L32" si="15">+L33+L34</f>
        <v>0</v>
      </c>
      <c r="M32" s="48">
        <f t="shared" ref="M32" si="16">+M33+M34</f>
        <v>0</v>
      </c>
      <c r="N32" s="48">
        <f t="shared" ref="N32" si="17">+N33+N34</f>
        <v>0</v>
      </c>
      <c r="O32" s="48">
        <v>-495.3</v>
      </c>
      <c r="P32" s="48">
        <v>806.90000000000009</v>
      </c>
      <c r="Q32" s="48">
        <v>-34.600000000000023</v>
      </c>
      <c r="R32" s="48">
        <v>225</v>
      </c>
      <c r="S32" s="48">
        <v>86.7</v>
      </c>
      <c r="T32" s="48">
        <v>741.6</v>
      </c>
      <c r="U32" s="48">
        <v>314.39999999999998</v>
      </c>
      <c r="V32" s="48">
        <v>34.499999999999972</v>
      </c>
      <c r="W32" s="48">
        <v>20.400000000000013</v>
      </c>
      <c r="X32" s="48">
        <v>420.2</v>
      </c>
      <c r="Y32" s="48">
        <v>1097.0999999999999</v>
      </c>
      <c r="Z32" s="48">
        <v>537</v>
      </c>
      <c r="AA32" s="48">
        <v>785.5</v>
      </c>
      <c r="AB32" s="48">
        <v>414.4</v>
      </c>
      <c r="AC32" s="48">
        <v>429.8</v>
      </c>
      <c r="AD32" s="48">
        <v>148.60000000000002</v>
      </c>
      <c r="AE32" s="48">
        <v>651.96782088999998</v>
      </c>
      <c r="AF32" s="48">
        <v>-74.394032960000004</v>
      </c>
      <c r="AG32" s="48">
        <v>-419.26276286000001</v>
      </c>
      <c r="AH32" s="48">
        <v>127.01282450000001</v>
      </c>
      <c r="AI32" s="48">
        <v>139.80369999999999</v>
      </c>
      <c r="AJ32" s="48">
        <v>602.30229999999995</v>
      </c>
      <c r="AK32" s="48">
        <v>743.75700000000006</v>
      </c>
      <c r="AL32" s="48">
        <v>-117.75240000000002</v>
      </c>
      <c r="AM32" s="48">
        <v>-460.49109999999996</v>
      </c>
      <c r="AN32" s="48">
        <v>1424.0437999999999</v>
      </c>
      <c r="AO32" s="48">
        <v>-44.368300000000005</v>
      </c>
      <c r="AP32" s="48">
        <v>653.71010000000001</v>
      </c>
      <c r="AQ32" s="48">
        <v>87.327653999999995</v>
      </c>
      <c r="AR32" s="48">
        <v>-156.035112</v>
      </c>
      <c r="AS32" s="48">
        <v>2025.291727</v>
      </c>
      <c r="AT32" s="48">
        <v>612.24079499999993</v>
      </c>
      <c r="AU32" s="48">
        <v>-1340.5734634600001</v>
      </c>
      <c r="AV32" s="48">
        <v>1965.4854031399998</v>
      </c>
    </row>
    <row r="33" spans="1:48" ht="15" customHeight="1" x14ac:dyDescent="0.25">
      <c r="A33" s="52"/>
      <c r="B33" s="60" t="s">
        <v>63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0</v>
      </c>
      <c r="AI33" s="49">
        <v>0</v>
      </c>
      <c r="AJ33" s="49">
        <v>0</v>
      </c>
      <c r="AK33" s="49">
        <v>0</v>
      </c>
      <c r="AL33" s="49">
        <v>0</v>
      </c>
      <c r="AM33" s="49">
        <v>0</v>
      </c>
      <c r="AN33" s="49">
        <v>0</v>
      </c>
      <c r="AO33" s="49">
        <v>0</v>
      </c>
      <c r="AP33" s="49">
        <v>0</v>
      </c>
      <c r="AQ33" s="49">
        <v>0</v>
      </c>
      <c r="AR33" s="49">
        <v>0</v>
      </c>
      <c r="AS33" s="49">
        <v>0</v>
      </c>
      <c r="AT33" s="49">
        <v>0</v>
      </c>
      <c r="AU33" s="49">
        <v>0</v>
      </c>
      <c r="AV33" s="49">
        <v>0</v>
      </c>
    </row>
    <row r="34" spans="1:48" ht="15" customHeight="1" x14ac:dyDescent="0.25">
      <c r="A34" s="61"/>
      <c r="B34" s="60" t="s">
        <v>73</v>
      </c>
      <c r="C34" s="48">
        <v>323</v>
      </c>
      <c r="D34" s="48">
        <v>0</v>
      </c>
      <c r="E34" s="48">
        <v>0</v>
      </c>
      <c r="F34" s="48">
        <v>1000</v>
      </c>
      <c r="G34" s="48">
        <v>0</v>
      </c>
      <c r="H34" s="48">
        <v>0</v>
      </c>
      <c r="I34" s="48">
        <v>0</v>
      </c>
      <c r="J34" s="48">
        <v>0</v>
      </c>
      <c r="K34" s="48">
        <v>168.4</v>
      </c>
      <c r="L34" s="48">
        <v>0</v>
      </c>
      <c r="M34" s="48">
        <v>0</v>
      </c>
      <c r="N34" s="48">
        <v>0</v>
      </c>
      <c r="O34" s="48">
        <v>-495.3</v>
      </c>
      <c r="P34" s="48">
        <v>806.90000000000009</v>
      </c>
      <c r="Q34" s="48">
        <v>-34.600000000000023</v>
      </c>
      <c r="R34" s="48">
        <v>225</v>
      </c>
      <c r="S34" s="48">
        <v>86.7</v>
      </c>
      <c r="T34" s="48">
        <v>741.6</v>
      </c>
      <c r="U34" s="48">
        <v>314.39999999999998</v>
      </c>
      <c r="V34" s="48">
        <v>34.499999999999972</v>
      </c>
      <c r="W34" s="48">
        <v>20.400000000000013</v>
      </c>
      <c r="X34" s="48">
        <v>420.2</v>
      </c>
      <c r="Y34" s="49">
        <v>1097.0999999999999</v>
      </c>
      <c r="Z34" s="49">
        <v>537</v>
      </c>
      <c r="AA34" s="49">
        <v>785.5</v>
      </c>
      <c r="AB34" s="49">
        <v>414.4</v>
      </c>
      <c r="AC34" s="49">
        <v>429.8</v>
      </c>
      <c r="AD34" s="49">
        <v>148.60000000000002</v>
      </c>
      <c r="AE34" s="49">
        <v>651.96782088999998</v>
      </c>
      <c r="AF34" s="49">
        <v>-74.394032960000004</v>
      </c>
      <c r="AG34" s="49">
        <v>-419.26276286000001</v>
      </c>
      <c r="AH34" s="49">
        <v>127.01282450000001</v>
      </c>
      <c r="AI34" s="49">
        <v>139.80369999999999</v>
      </c>
      <c r="AJ34" s="49">
        <v>602.30229999999995</v>
      </c>
      <c r="AK34" s="49">
        <v>743.75700000000006</v>
      </c>
      <c r="AL34" s="49">
        <v>-117.75240000000002</v>
      </c>
      <c r="AM34" s="49">
        <v>-460.49109999999996</v>
      </c>
      <c r="AN34" s="49">
        <v>1424.0437999999999</v>
      </c>
      <c r="AO34" s="49">
        <v>-44.368300000000005</v>
      </c>
      <c r="AP34" s="49">
        <v>653.71010000000001</v>
      </c>
      <c r="AQ34" s="49">
        <v>87.327653999999995</v>
      </c>
      <c r="AR34" s="49">
        <v>-156.035112</v>
      </c>
      <c r="AS34" s="49">
        <v>2025.291727</v>
      </c>
      <c r="AT34" s="49">
        <v>612.24079499999993</v>
      </c>
      <c r="AU34" s="49">
        <v>-1340.5734634600001</v>
      </c>
      <c r="AV34" s="49">
        <v>1965.4854031399998</v>
      </c>
    </row>
    <row r="35" spans="1:48" ht="15" customHeight="1" x14ac:dyDescent="0.25">
      <c r="A35" s="61"/>
      <c r="B35" s="54" t="s">
        <v>115</v>
      </c>
      <c r="C35" s="48">
        <f>+C36-C37</f>
        <v>0</v>
      </c>
      <c r="D35" s="48">
        <f t="shared" ref="D35:N35" si="18">+D36-D37</f>
        <v>0</v>
      </c>
      <c r="E35" s="48">
        <f t="shared" si="18"/>
        <v>57.5</v>
      </c>
      <c r="F35" s="48">
        <f t="shared" si="18"/>
        <v>-0.8</v>
      </c>
      <c r="G35" s="48">
        <f t="shared" si="18"/>
        <v>-3.4</v>
      </c>
      <c r="H35" s="48">
        <f t="shared" si="18"/>
        <v>-31.1</v>
      </c>
      <c r="I35" s="48">
        <f t="shared" si="18"/>
        <v>-22.2</v>
      </c>
      <c r="J35" s="48">
        <f t="shared" si="18"/>
        <v>11.600000000000001</v>
      </c>
      <c r="K35" s="48">
        <f t="shared" si="18"/>
        <v>-12.399999999999999</v>
      </c>
      <c r="L35" s="48">
        <f t="shared" si="18"/>
        <v>-3.5</v>
      </c>
      <c r="M35" s="48">
        <f t="shared" si="18"/>
        <v>-8.6999999999999993</v>
      </c>
      <c r="N35" s="48">
        <f t="shared" si="18"/>
        <v>-45</v>
      </c>
      <c r="O35" s="48">
        <v>87.300000000000011</v>
      </c>
      <c r="P35" s="48">
        <v>-2.7000000000000006</v>
      </c>
      <c r="Q35" s="48">
        <v>-14.2</v>
      </c>
      <c r="R35" s="48">
        <v>0.39999999999999858</v>
      </c>
      <c r="S35" s="48">
        <v>31.599999999999998</v>
      </c>
      <c r="T35" s="48">
        <v>-26.4</v>
      </c>
      <c r="U35" s="48">
        <v>-2.1999999999999975</v>
      </c>
      <c r="V35" s="48">
        <v>-15.500000000000004</v>
      </c>
      <c r="W35" s="48">
        <v>-5.5</v>
      </c>
      <c r="X35" s="48">
        <v>6.5999999999999979</v>
      </c>
      <c r="Y35" s="48">
        <v>-30.599999999999994</v>
      </c>
      <c r="Z35" s="48">
        <v>-12</v>
      </c>
      <c r="AA35" s="48">
        <v>11.799999999999983</v>
      </c>
      <c r="AB35" s="48">
        <v>10.799999999999997</v>
      </c>
      <c r="AC35" s="48">
        <v>11.099999999999994</v>
      </c>
      <c r="AD35" s="48">
        <v>-111.9</v>
      </c>
      <c r="AE35" s="48">
        <v>9.3756246899999987</v>
      </c>
      <c r="AF35" s="48">
        <v>13.45954777</v>
      </c>
      <c r="AG35" s="48">
        <v>-22.938256320000001</v>
      </c>
      <c r="AH35" s="48">
        <v>-63.228372829999998</v>
      </c>
      <c r="AI35" s="48">
        <v>-18.066375179999998</v>
      </c>
      <c r="AJ35" s="48">
        <v>51.845459179999999</v>
      </c>
      <c r="AK35" s="48">
        <v>11.481281860000001</v>
      </c>
      <c r="AL35" s="48">
        <v>-28.94758435</v>
      </c>
      <c r="AM35" s="48">
        <v>10.611410830000001</v>
      </c>
      <c r="AN35" s="48">
        <v>1.7161918399999987</v>
      </c>
      <c r="AO35" s="48">
        <v>-45.206214559999992</v>
      </c>
      <c r="AP35" s="48">
        <v>53.86621281</v>
      </c>
      <c r="AQ35" s="48">
        <v>37.253478569999999</v>
      </c>
      <c r="AR35" s="48">
        <v>15.079297999999998</v>
      </c>
      <c r="AS35" s="48">
        <v>14.758428000000002</v>
      </c>
      <c r="AT35" s="48">
        <v>59.167726000000009</v>
      </c>
      <c r="AU35" s="48">
        <v>-13.083423589999995</v>
      </c>
      <c r="AV35" s="48">
        <v>-24.240502900000003</v>
      </c>
    </row>
    <row r="36" spans="1:48" ht="15" customHeight="1" x14ac:dyDescent="0.25">
      <c r="A36" s="46"/>
      <c r="B36" s="60" t="s">
        <v>116</v>
      </c>
      <c r="C36" s="48">
        <v>0</v>
      </c>
      <c r="D36" s="48">
        <v>0</v>
      </c>
      <c r="E36" s="48">
        <v>57.5</v>
      </c>
      <c r="F36" s="48">
        <v>-0.8</v>
      </c>
      <c r="G36" s="48">
        <v>-3.4</v>
      </c>
      <c r="H36" s="48">
        <v>-29.1</v>
      </c>
      <c r="I36" s="48">
        <v>-24.2</v>
      </c>
      <c r="J36" s="48">
        <v>14.3</v>
      </c>
      <c r="K36" s="48">
        <v>-7.1</v>
      </c>
      <c r="L36" s="48">
        <v>-7.2</v>
      </c>
      <c r="M36" s="48">
        <v>0</v>
      </c>
      <c r="N36" s="48">
        <v>4.2</v>
      </c>
      <c r="O36" s="48">
        <v>91.2</v>
      </c>
      <c r="P36" s="48">
        <v>2.1999999999999997</v>
      </c>
      <c r="Q36" s="48">
        <v>1.4</v>
      </c>
      <c r="R36" s="48">
        <v>-2.7</v>
      </c>
      <c r="S36" s="48">
        <v>0</v>
      </c>
      <c r="T36" s="48">
        <v>-32.799999999999997</v>
      </c>
      <c r="U36" s="48">
        <v>-8.8999999999999986</v>
      </c>
      <c r="V36" s="48">
        <v>-21.700000000000003</v>
      </c>
      <c r="W36" s="48">
        <v>3.2999999999999994</v>
      </c>
      <c r="X36" s="48">
        <v>-3.8000000000000007</v>
      </c>
      <c r="Y36" s="48">
        <v>2.2000000000000011</v>
      </c>
      <c r="Z36" s="48">
        <v>87.7</v>
      </c>
      <c r="AA36" s="49">
        <v>-72.500000000000014</v>
      </c>
      <c r="AB36" s="49">
        <v>-17.5</v>
      </c>
      <c r="AC36" s="49">
        <v>33.199999999999996</v>
      </c>
      <c r="AD36" s="49">
        <v>-34.5</v>
      </c>
      <c r="AE36" s="49">
        <v>26.26614545</v>
      </c>
      <c r="AF36" s="49">
        <v>12.60402792</v>
      </c>
      <c r="AG36" s="49">
        <v>-23.677721049999999</v>
      </c>
      <c r="AH36" s="49">
        <v>-12.613284770000002</v>
      </c>
      <c r="AI36" s="49">
        <v>-20.741558179999998</v>
      </c>
      <c r="AJ36" s="49">
        <v>7.2723771800000003</v>
      </c>
      <c r="AK36" s="49">
        <v>5.8050788600000001</v>
      </c>
      <c r="AL36" s="49">
        <v>-6.45308072</v>
      </c>
      <c r="AM36" s="49">
        <v>14.13843202</v>
      </c>
      <c r="AN36" s="49">
        <v>9.9458192499999996</v>
      </c>
      <c r="AO36" s="49">
        <v>-16.835282489999997</v>
      </c>
      <c r="AP36" s="49">
        <v>10.494236900000002</v>
      </c>
      <c r="AQ36" s="49">
        <v>-23.70238582</v>
      </c>
      <c r="AR36" s="49">
        <v>2.9006119999999997</v>
      </c>
      <c r="AS36" s="49">
        <v>13.971616000000001</v>
      </c>
      <c r="AT36" s="49">
        <v>-1.7817099999999999</v>
      </c>
      <c r="AU36" s="49">
        <v>70.694091319999998</v>
      </c>
      <c r="AV36" s="49">
        <v>-19.815976890000002</v>
      </c>
    </row>
    <row r="37" spans="1:48" ht="15" customHeight="1" x14ac:dyDescent="0.25">
      <c r="A37" s="46"/>
      <c r="B37" s="60" t="s">
        <v>117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2</v>
      </c>
      <c r="I37" s="48">
        <v>-2</v>
      </c>
      <c r="J37" s="48">
        <v>2.7</v>
      </c>
      <c r="K37" s="48">
        <v>5.3</v>
      </c>
      <c r="L37" s="48">
        <v>-3.7</v>
      </c>
      <c r="M37" s="48">
        <v>8.6999999999999993</v>
      </c>
      <c r="N37" s="48">
        <v>49.2</v>
      </c>
      <c r="O37" s="48">
        <v>3.8999999999999986</v>
      </c>
      <c r="P37" s="48">
        <v>4.9000000000000004</v>
      </c>
      <c r="Q37" s="48">
        <v>15.6</v>
      </c>
      <c r="R37" s="48">
        <v>-3.0999999999999988</v>
      </c>
      <c r="S37" s="48">
        <v>-31.599999999999998</v>
      </c>
      <c r="T37" s="48">
        <v>-6.3999999999999986</v>
      </c>
      <c r="U37" s="48">
        <v>-6.7000000000000011</v>
      </c>
      <c r="V37" s="48">
        <v>-6.2</v>
      </c>
      <c r="W37" s="48">
        <v>8.7999999999999989</v>
      </c>
      <c r="X37" s="48">
        <v>-10.399999999999999</v>
      </c>
      <c r="Y37" s="48">
        <v>32.799999999999997</v>
      </c>
      <c r="Z37" s="48">
        <v>99.7</v>
      </c>
      <c r="AA37" s="49">
        <v>-84.3</v>
      </c>
      <c r="AB37" s="49">
        <v>-28.299999999999997</v>
      </c>
      <c r="AC37" s="49">
        <v>22.1</v>
      </c>
      <c r="AD37" s="49">
        <v>77.400000000000006</v>
      </c>
      <c r="AE37" s="49">
        <v>16.890520760000001</v>
      </c>
      <c r="AF37" s="49">
        <v>-0.8555198500000003</v>
      </c>
      <c r="AG37" s="49">
        <v>-0.7394647299999999</v>
      </c>
      <c r="AH37" s="49">
        <v>50.615088059999998</v>
      </c>
      <c r="AI37" s="49">
        <v>-2.6751829999999996</v>
      </c>
      <c r="AJ37" s="49">
        <v>-44.573081999999999</v>
      </c>
      <c r="AK37" s="49">
        <v>-5.676203000000001</v>
      </c>
      <c r="AL37" s="49">
        <v>22.494503630000001</v>
      </c>
      <c r="AM37" s="49">
        <v>3.5270211900000001</v>
      </c>
      <c r="AN37" s="49">
        <v>8.2296274100000009</v>
      </c>
      <c r="AO37" s="49">
        <v>28.370932069999999</v>
      </c>
      <c r="AP37" s="49">
        <v>-43.371975909999996</v>
      </c>
      <c r="AQ37" s="49">
        <v>-60.955864390000002</v>
      </c>
      <c r="AR37" s="49">
        <v>-12.178685999999999</v>
      </c>
      <c r="AS37" s="49">
        <v>-0.78681200000000029</v>
      </c>
      <c r="AT37" s="49">
        <v>-60.949436000000006</v>
      </c>
      <c r="AU37" s="49">
        <v>83.777514909999994</v>
      </c>
      <c r="AV37" s="49">
        <v>4.4245260100000001</v>
      </c>
    </row>
    <row r="38" spans="1:48" ht="15" customHeight="1" x14ac:dyDescent="0.25">
      <c r="A38" s="46"/>
      <c r="B38" s="54" t="s">
        <v>118</v>
      </c>
      <c r="C38" s="48">
        <f>+C39+C40</f>
        <v>27.9</v>
      </c>
      <c r="D38" s="48">
        <f t="shared" ref="D38" si="19">+D39+D40</f>
        <v>679.6</v>
      </c>
      <c r="E38" s="48">
        <f t="shared" ref="E38" si="20">+E39+E40</f>
        <v>1195.2</v>
      </c>
      <c r="F38" s="48">
        <f t="shared" ref="F38" si="21">+F39+F40</f>
        <v>-308.89999999999998</v>
      </c>
      <c r="G38" s="48">
        <f t="shared" ref="G38" si="22">+G39+G40</f>
        <v>-1146.2</v>
      </c>
      <c r="H38" s="48">
        <f t="shared" ref="H38" si="23">+H39+H40</f>
        <v>1336.7</v>
      </c>
      <c r="I38" s="48">
        <f t="shared" ref="I38" si="24">+I39+I40</f>
        <v>2284.6</v>
      </c>
      <c r="J38" s="48">
        <f t="shared" ref="J38" si="25">+J39+J40</f>
        <v>1394.7</v>
      </c>
      <c r="K38" s="48">
        <f t="shared" ref="K38" si="26">+K39+K40</f>
        <v>645.5</v>
      </c>
      <c r="L38" s="48">
        <f t="shared" ref="L38" si="27">+L39+L40</f>
        <v>872.6</v>
      </c>
      <c r="M38" s="48">
        <f t="shared" ref="M38" si="28">+M39+M40</f>
        <v>486.1</v>
      </c>
      <c r="N38" s="48">
        <f t="shared" ref="N38" si="29">+N39+N40</f>
        <v>1877</v>
      </c>
      <c r="O38" s="48">
        <v>608.19999999999993</v>
      </c>
      <c r="P38" s="48">
        <v>737.3</v>
      </c>
      <c r="Q38" s="48">
        <v>838.6</v>
      </c>
      <c r="R38" s="48">
        <v>1402.7</v>
      </c>
      <c r="S38" s="48">
        <v>2348.0000000000005</v>
      </c>
      <c r="T38" s="48">
        <v>796.69999999999993</v>
      </c>
      <c r="U38" s="48">
        <v>1064.2</v>
      </c>
      <c r="V38" s="48">
        <v>-2277.3000000000006</v>
      </c>
      <c r="W38" s="48">
        <v>1171.8</v>
      </c>
      <c r="X38" s="48">
        <v>2879.1000000000004</v>
      </c>
      <c r="Y38" s="48">
        <v>-782.40000000000009</v>
      </c>
      <c r="Z38" s="48">
        <v>1859.9</v>
      </c>
      <c r="AA38" s="48">
        <v>121.49999999999999</v>
      </c>
      <c r="AB38" s="48">
        <v>1089.9000000000003</v>
      </c>
      <c r="AC38" s="48">
        <v>417.3</v>
      </c>
      <c r="AD38" s="48">
        <v>1118.9999999999998</v>
      </c>
      <c r="AE38" s="48">
        <v>-898.91646027000002</v>
      </c>
      <c r="AF38" s="48">
        <v>61.340834520000129</v>
      </c>
      <c r="AG38" s="48">
        <v>-394.78877673999989</v>
      </c>
      <c r="AH38" s="48">
        <v>483.82245780000005</v>
      </c>
      <c r="AI38" s="48">
        <v>-528.17190522000021</v>
      </c>
      <c r="AJ38" s="48">
        <v>-2506.9503129199998</v>
      </c>
      <c r="AK38" s="48">
        <v>111.23519804</v>
      </c>
      <c r="AL38" s="48">
        <v>-699.71232117999978</v>
      </c>
      <c r="AM38" s="48">
        <v>-316.08330427000004</v>
      </c>
      <c r="AN38" s="48">
        <v>-193.79203764999994</v>
      </c>
      <c r="AO38" s="48">
        <v>300.00475326000003</v>
      </c>
      <c r="AP38" s="48">
        <v>1197.0238588299999</v>
      </c>
      <c r="AQ38" s="48">
        <v>-1064.13617497</v>
      </c>
      <c r="AR38" s="48">
        <v>501.6615637299999</v>
      </c>
      <c r="AS38" s="48">
        <v>-305.59524050000005</v>
      </c>
      <c r="AT38" s="48">
        <v>1097.75770227</v>
      </c>
      <c r="AU38" s="48">
        <v>995.26692299000138</v>
      </c>
      <c r="AV38" s="48">
        <v>946.37137468999981</v>
      </c>
    </row>
    <row r="39" spans="1:48" ht="15" customHeight="1" x14ac:dyDescent="0.25">
      <c r="A39" s="46"/>
      <c r="B39" s="60" t="s">
        <v>76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0</v>
      </c>
      <c r="AP39" s="49">
        <v>0</v>
      </c>
      <c r="AQ39" s="49">
        <v>0</v>
      </c>
      <c r="AR39" s="49">
        <v>0</v>
      </c>
      <c r="AS39" s="49">
        <v>0</v>
      </c>
      <c r="AT39" s="49">
        <v>0</v>
      </c>
      <c r="AU39" s="49">
        <v>0</v>
      </c>
      <c r="AV39" s="49">
        <v>0</v>
      </c>
    </row>
    <row r="40" spans="1:48" ht="15" customHeight="1" x14ac:dyDescent="0.25">
      <c r="A40" s="62"/>
      <c r="B40" s="60" t="s">
        <v>87</v>
      </c>
      <c r="C40" s="63">
        <v>27.9</v>
      </c>
      <c r="D40" s="63">
        <v>679.6</v>
      </c>
      <c r="E40" s="63">
        <v>1195.2</v>
      </c>
      <c r="F40" s="63">
        <v>-308.89999999999998</v>
      </c>
      <c r="G40" s="63">
        <v>-1146.2</v>
      </c>
      <c r="H40" s="63">
        <v>1336.7</v>
      </c>
      <c r="I40" s="63">
        <v>2284.6</v>
      </c>
      <c r="J40" s="63">
        <v>1394.7</v>
      </c>
      <c r="K40" s="63">
        <v>645.5</v>
      </c>
      <c r="L40" s="63">
        <v>872.6</v>
      </c>
      <c r="M40" s="63">
        <v>486.1</v>
      </c>
      <c r="N40" s="63">
        <v>1877</v>
      </c>
      <c r="O40" s="63">
        <v>608.19999999999993</v>
      </c>
      <c r="P40" s="63">
        <v>737.3</v>
      </c>
      <c r="Q40" s="63">
        <v>838.6</v>
      </c>
      <c r="R40" s="63">
        <v>1402.7</v>
      </c>
      <c r="S40" s="63">
        <v>2348.0000000000005</v>
      </c>
      <c r="T40" s="63">
        <v>796.69999999999993</v>
      </c>
      <c r="U40" s="63">
        <v>1064.2</v>
      </c>
      <c r="V40" s="63">
        <v>-2277.3000000000006</v>
      </c>
      <c r="W40" s="63">
        <v>1171.8</v>
      </c>
      <c r="X40" s="63">
        <v>2879.1000000000004</v>
      </c>
      <c r="Y40" s="63">
        <v>-782.40000000000009</v>
      </c>
      <c r="Z40" s="63">
        <v>1859.9</v>
      </c>
      <c r="AA40" s="49">
        <v>121.49999999999999</v>
      </c>
      <c r="AB40" s="49">
        <v>1089.9000000000003</v>
      </c>
      <c r="AC40" s="49">
        <v>417.3</v>
      </c>
      <c r="AD40" s="49">
        <v>1118.9999999999998</v>
      </c>
      <c r="AE40" s="49">
        <v>-898.91646027000002</v>
      </c>
      <c r="AF40" s="49">
        <v>61.340834520000129</v>
      </c>
      <c r="AG40" s="49">
        <v>-394.78877673999989</v>
      </c>
      <c r="AH40" s="49">
        <v>483.82245780000005</v>
      </c>
      <c r="AI40" s="49">
        <v>-528.17190522000021</v>
      </c>
      <c r="AJ40" s="49">
        <v>-2506.9503129199998</v>
      </c>
      <c r="AK40" s="49">
        <v>111.23519804</v>
      </c>
      <c r="AL40" s="49">
        <v>-699.71232117999978</v>
      </c>
      <c r="AM40" s="49">
        <v>-316.08330427000004</v>
      </c>
      <c r="AN40" s="49">
        <v>-193.79203764999994</v>
      </c>
      <c r="AO40" s="49">
        <v>300.00475326000003</v>
      </c>
      <c r="AP40" s="49">
        <v>1197.0238588299999</v>
      </c>
      <c r="AQ40" s="49">
        <v>-1064.13617497</v>
      </c>
      <c r="AR40" s="49">
        <v>501.6615637299999</v>
      </c>
      <c r="AS40" s="49">
        <v>-305.59524050000005</v>
      </c>
      <c r="AT40" s="49">
        <v>1097.75770227</v>
      </c>
      <c r="AU40" s="49">
        <v>995.26692299000138</v>
      </c>
      <c r="AV40" s="49">
        <v>946.37137468999981</v>
      </c>
    </row>
    <row r="41" spans="1:48" ht="15" customHeight="1" x14ac:dyDescent="0.25">
      <c r="A41" s="46"/>
      <c r="B41" s="54" t="s">
        <v>119</v>
      </c>
      <c r="C41" s="48">
        <f>SUM(C42:C44)</f>
        <v>-481</v>
      </c>
      <c r="D41" s="48">
        <f t="shared" ref="D41:N41" si="30">SUM(D42:D44)</f>
        <v>1134.9000000000001</v>
      </c>
      <c r="E41" s="48">
        <f t="shared" si="30"/>
        <v>306.62032413527203</v>
      </c>
      <c r="F41" s="48">
        <f t="shared" si="30"/>
        <v>-665.1</v>
      </c>
      <c r="G41" s="48">
        <f t="shared" si="30"/>
        <v>-420.2</v>
      </c>
      <c r="H41" s="48">
        <f t="shared" si="30"/>
        <v>1046.5999999999999</v>
      </c>
      <c r="I41" s="48">
        <f t="shared" si="30"/>
        <v>2349.5</v>
      </c>
      <c r="J41" s="48">
        <f t="shared" si="30"/>
        <v>868.1</v>
      </c>
      <c r="K41" s="48">
        <f t="shared" si="30"/>
        <v>332.8</v>
      </c>
      <c r="L41" s="48">
        <f t="shared" si="30"/>
        <v>1380.3</v>
      </c>
      <c r="M41" s="48">
        <f t="shared" si="30"/>
        <v>1152.5999999999999</v>
      </c>
      <c r="N41" s="48">
        <f t="shared" si="30"/>
        <v>1681.4</v>
      </c>
      <c r="O41" s="48">
        <v>469.69999999999993</v>
      </c>
      <c r="P41" s="48">
        <v>402.6</v>
      </c>
      <c r="Q41" s="48">
        <v>1016.4000000000001</v>
      </c>
      <c r="R41" s="48">
        <v>1231.7</v>
      </c>
      <c r="S41" s="48">
        <v>2612.6</v>
      </c>
      <c r="T41" s="48">
        <v>1620</v>
      </c>
      <c r="U41" s="48">
        <v>827.00000000000011</v>
      </c>
      <c r="V41" s="48">
        <v>-1391.4</v>
      </c>
      <c r="W41" s="48">
        <v>1324.9999999999998</v>
      </c>
      <c r="X41" s="48">
        <v>2629.3</v>
      </c>
      <c r="Y41" s="48">
        <v>344.2000000000001</v>
      </c>
      <c r="Z41" s="48">
        <v>1909.5</v>
      </c>
      <c r="AA41" s="48">
        <v>1391.5</v>
      </c>
      <c r="AB41" s="48">
        <v>1440.9999999999998</v>
      </c>
      <c r="AC41" s="48">
        <v>933.49999999999989</v>
      </c>
      <c r="AD41" s="48">
        <v>1011.2000000000002</v>
      </c>
      <c r="AE41" s="48">
        <v>-249.66496229000001</v>
      </c>
      <c r="AF41" s="48">
        <v>399.29678855999998</v>
      </c>
      <c r="AG41" s="48">
        <v>964.1459754199999</v>
      </c>
      <c r="AH41" s="48">
        <v>1652.2906185700001</v>
      </c>
      <c r="AI41" s="48">
        <v>-1370.9232496299999</v>
      </c>
      <c r="AJ41" s="48">
        <v>-2178.3060810000002</v>
      </c>
      <c r="AK41" s="48">
        <v>-115.91632100000001</v>
      </c>
      <c r="AL41" s="48">
        <v>-81.208502000000038</v>
      </c>
      <c r="AM41" s="48">
        <v>-325.90286699999996</v>
      </c>
      <c r="AN41" s="48">
        <v>-532.02190499999995</v>
      </c>
      <c r="AO41" s="48">
        <v>970.2267159999999</v>
      </c>
      <c r="AP41" s="48">
        <v>1115.6152780000004</v>
      </c>
      <c r="AQ41" s="48">
        <v>-864.45415099999968</v>
      </c>
      <c r="AR41" s="48">
        <v>-490.32153900000003</v>
      </c>
      <c r="AS41" s="48">
        <v>-824.21040199999993</v>
      </c>
      <c r="AT41" s="48">
        <v>1608.7434959999996</v>
      </c>
      <c r="AU41" s="48">
        <v>561.67235031999996</v>
      </c>
      <c r="AV41" s="48">
        <v>1222.2234498500002</v>
      </c>
    </row>
    <row r="42" spans="1:48" ht="15" customHeight="1" x14ac:dyDescent="0.25">
      <c r="A42" s="46"/>
      <c r="B42" s="60" t="s">
        <v>76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0</v>
      </c>
      <c r="AI42" s="49">
        <v>0</v>
      </c>
      <c r="AJ42" s="49">
        <v>0</v>
      </c>
      <c r="AK42" s="49">
        <v>0</v>
      </c>
      <c r="AL42" s="49">
        <v>0</v>
      </c>
      <c r="AM42" s="49">
        <v>0</v>
      </c>
      <c r="AN42" s="49">
        <v>0</v>
      </c>
      <c r="AO42" s="49">
        <v>0</v>
      </c>
      <c r="AP42" s="49">
        <v>0</v>
      </c>
      <c r="AQ42" s="49">
        <v>0</v>
      </c>
      <c r="AR42" s="49">
        <v>0</v>
      </c>
      <c r="AS42" s="49">
        <v>0</v>
      </c>
      <c r="AT42" s="49">
        <v>0</v>
      </c>
      <c r="AU42" s="49">
        <v>0</v>
      </c>
      <c r="AV42" s="49">
        <v>0</v>
      </c>
    </row>
    <row r="43" spans="1:48" ht="15" customHeight="1" x14ac:dyDescent="0.25">
      <c r="A43" s="46"/>
      <c r="B43" s="60" t="s">
        <v>82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1.5</v>
      </c>
      <c r="P43" s="48">
        <v>-5.4</v>
      </c>
      <c r="Q43" s="48">
        <v>4.2</v>
      </c>
      <c r="R43" s="48">
        <v>-0.9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0</v>
      </c>
      <c r="AI43" s="49">
        <v>0</v>
      </c>
      <c r="AJ43" s="49">
        <v>0</v>
      </c>
      <c r="AK43" s="49">
        <v>0</v>
      </c>
      <c r="AL43" s="49">
        <v>0</v>
      </c>
      <c r="AM43" s="49">
        <v>0</v>
      </c>
      <c r="AN43" s="49">
        <v>0</v>
      </c>
      <c r="AO43" s="49">
        <v>0</v>
      </c>
      <c r="AP43" s="49">
        <v>0</v>
      </c>
      <c r="AQ43" s="49">
        <v>0</v>
      </c>
      <c r="AR43" s="49">
        <v>0</v>
      </c>
      <c r="AS43" s="49">
        <v>0</v>
      </c>
      <c r="AT43" s="49">
        <v>0</v>
      </c>
      <c r="AU43" s="49">
        <v>0</v>
      </c>
      <c r="AV43" s="49">
        <v>0</v>
      </c>
    </row>
    <row r="44" spans="1:48" ht="15" customHeight="1" x14ac:dyDescent="0.25">
      <c r="A44" s="65"/>
      <c r="B44" s="60" t="s">
        <v>87</v>
      </c>
      <c r="C44" s="66">
        <v>-481</v>
      </c>
      <c r="D44" s="66">
        <v>1134.9000000000001</v>
      </c>
      <c r="E44" s="66">
        <v>306.62032413527203</v>
      </c>
      <c r="F44" s="66">
        <v>-665.1</v>
      </c>
      <c r="G44" s="66">
        <v>-420.2</v>
      </c>
      <c r="H44" s="66">
        <v>1046.5999999999999</v>
      </c>
      <c r="I44" s="66">
        <v>2349.5</v>
      </c>
      <c r="J44" s="66">
        <v>868.1</v>
      </c>
      <c r="K44" s="66">
        <v>332.8</v>
      </c>
      <c r="L44" s="66">
        <v>1380.3</v>
      </c>
      <c r="M44" s="66">
        <v>1152.5999999999999</v>
      </c>
      <c r="N44" s="66">
        <v>1681.4</v>
      </c>
      <c r="O44" s="66">
        <v>468.19999999999993</v>
      </c>
      <c r="P44" s="66">
        <v>408</v>
      </c>
      <c r="Q44" s="66">
        <v>1012.2</v>
      </c>
      <c r="R44" s="66">
        <v>1232.6000000000001</v>
      </c>
      <c r="S44" s="66">
        <v>2612.6</v>
      </c>
      <c r="T44" s="66">
        <v>1620</v>
      </c>
      <c r="U44" s="66">
        <v>827.00000000000011</v>
      </c>
      <c r="V44" s="66">
        <v>-1391.4</v>
      </c>
      <c r="W44" s="66">
        <v>1324.9999999999998</v>
      </c>
      <c r="X44" s="66">
        <v>2629.3</v>
      </c>
      <c r="Y44" s="66">
        <v>344.2000000000001</v>
      </c>
      <c r="Z44" s="66">
        <v>1909.5</v>
      </c>
      <c r="AA44" s="49">
        <v>1391.5</v>
      </c>
      <c r="AB44" s="49">
        <v>1440.9999999999998</v>
      </c>
      <c r="AC44" s="49">
        <v>933.49999999999989</v>
      </c>
      <c r="AD44" s="49">
        <v>1011.2000000000002</v>
      </c>
      <c r="AE44" s="49">
        <v>-249.66496229000001</v>
      </c>
      <c r="AF44" s="49">
        <v>399.29678855999998</v>
      </c>
      <c r="AG44" s="49">
        <v>964.1459754199999</v>
      </c>
      <c r="AH44" s="49">
        <v>1652.2906185700001</v>
      </c>
      <c r="AI44" s="49">
        <v>-1370.9232496299999</v>
      </c>
      <c r="AJ44" s="49">
        <v>-2178.3060810000002</v>
      </c>
      <c r="AK44" s="49">
        <v>-115.91632100000001</v>
      </c>
      <c r="AL44" s="49">
        <v>-81.208502000000038</v>
      </c>
      <c r="AM44" s="49">
        <v>-325.90286699999996</v>
      </c>
      <c r="AN44" s="49">
        <v>-532.02190499999995</v>
      </c>
      <c r="AO44" s="49">
        <v>970.2267159999999</v>
      </c>
      <c r="AP44" s="49">
        <v>1115.6152780000004</v>
      </c>
      <c r="AQ44" s="49">
        <v>-864.45415099999968</v>
      </c>
      <c r="AR44" s="49">
        <v>-490.32153900000003</v>
      </c>
      <c r="AS44" s="49">
        <v>-824.21040199999993</v>
      </c>
      <c r="AT44" s="49">
        <v>1608.7434959999996</v>
      </c>
      <c r="AU44" s="49">
        <v>561.67235031999996</v>
      </c>
      <c r="AV44" s="49">
        <v>1222.2234498500002</v>
      </c>
    </row>
    <row r="45" spans="1:48" s="40" customFormat="1" ht="15" customHeight="1" x14ac:dyDescent="0.2">
      <c r="A45" s="46"/>
      <c r="B45" s="59" t="s">
        <v>120</v>
      </c>
      <c r="C45" s="44">
        <f t="shared" ref="C45" si="31">-C10-C22+C26+C46</f>
        <v>576.51340888975051</v>
      </c>
      <c r="D45" s="44">
        <f t="shared" ref="D45" si="32">-D10-D22+D26+D46</f>
        <v>-194.34635293531392</v>
      </c>
      <c r="E45" s="44">
        <f t="shared" ref="E45" si="33">-E10-E22+E26+E46</f>
        <v>578.76382486743103</v>
      </c>
      <c r="F45" s="44">
        <f t="shared" ref="F45" si="34">-F10-F22+F26+F46</f>
        <v>-520.42544300149211</v>
      </c>
      <c r="G45" s="44">
        <f t="shared" ref="G45" si="35">-G10-G22+G26+G46</f>
        <v>182.57866954129628</v>
      </c>
      <c r="H45" s="44">
        <f t="shared" ref="H45" si="36">-H10-H22+H26+H46</f>
        <v>305.07689024129752</v>
      </c>
      <c r="I45" s="44">
        <f t="shared" ref="I45" si="37">-I10-I22+I26+I46</f>
        <v>3.6762982285008547</v>
      </c>
      <c r="J45" s="44">
        <f t="shared" ref="J45" si="38">-J10-J22+J26+J46</f>
        <v>-224.42979215097404</v>
      </c>
      <c r="K45" s="44">
        <f t="shared" ref="K45" si="39">-K10-K22+K26+K46</f>
        <v>407.16703576939847</v>
      </c>
      <c r="L45" s="44">
        <f t="shared" ref="L45" si="40">-L10-L22+L26+L46</f>
        <v>-900.24534658223899</v>
      </c>
      <c r="M45" s="44">
        <f t="shared" ref="M45" si="41">-M10-M22+M26+M46</f>
        <v>-569.75174085186552</v>
      </c>
      <c r="N45" s="44">
        <f t="shared" ref="N45" si="42">-N10-N22+N26+N46</f>
        <v>699.26744596665571</v>
      </c>
      <c r="O45" s="44">
        <v>-152.6</v>
      </c>
      <c r="P45" s="44">
        <v>256.39999999999998</v>
      </c>
      <c r="Q45" s="44">
        <v>-176.9</v>
      </c>
      <c r="R45" s="44">
        <v>509.5</v>
      </c>
      <c r="S45" s="44">
        <v>-899.00000000000045</v>
      </c>
      <c r="T45" s="44">
        <v>87.5</v>
      </c>
      <c r="U45" s="44">
        <v>-348.9</v>
      </c>
      <c r="V45" s="44">
        <v>278.69999999999959</v>
      </c>
      <c r="W45" s="44">
        <v>-144.4</v>
      </c>
      <c r="X45" s="44">
        <v>968.1</v>
      </c>
      <c r="Y45" s="44">
        <v>277.69999999999982</v>
      </c>
      <c r="Z45" s="44">
        <v>556.1</v>
      </c>
      <c r="AA45" s="44">
        <v>-366.9</v>
      </c>
      <c r="AB45" s="44">
        <v>-659.4</v>
      </c>
      <c r="AC45" s="44">
        <v>119.7</v>
      </c>
      <c r="AD45" s="44">
        <v>-751.60000000000025</v>
      </c>
      <c r="AE45" s="44">
        <v>-751.26009058000034</v>
      </c>
      <c r="AF45" s="44">
        <v>-677.68577325999934</v>
      </c>
      <c r="AG45" s="44">
        <v>-1159.6722382000003</v>
      </c>
      <c r="AH45" s="44">
        <v>-591.86446159999844</v>
      </c>
      <c r="AI45" s="44">
        <v>17.503391670000497</v>
      </c>
      <c r="AJ45" s="44">
        <v>-500.97935917000007</v>
      </c>
      <c r="AK45" s="44">
        <v>-560.16536079000002</v>
      </c>
      <c r="AL45" s="44">
        <v>-1125.9826975899987</v>
      </c>
      <c r="AM45" s="44">
        <v>901.79444173000093</v>
      </c>
      <c r="AN45" s="44">
        <v>-1314.8580688400007</v>
      </c>
      <c r="AO45" s="44">
        <v>-865.71831338999846</v>
      </c>
      <c r="AP45" s="44">
        <v>93.550985420000416</v>
      </c>
      <c r="AQ45" s="44">
        <v>-220.53759218000096</v>
      </c>
      <c r="AR45" s="44">
        <v>1477.93259749</v>
      </c>
      <c r="AS45" s="44">
        <v>-900.57554640000387</v>
      </c>
      <c r="AT45" s="44">
        <v>-1493.4587576400004</v>
      </c>
      <c r="AU45" s="44">
        <v>-438.53302910999861</v>
      </c>
      <c r="AV45" s="44">
        <v>355.52600403100001</v>
      </c>
    </row>
    <row r="46" spans="1:48" s="40" customFormat="1" ht="15" customHeight="1" x14ac:dyDescent="0.2">
      <c r="A46" s="37"/>
      <c r="B46" s="59" t="s">
        <v>121</v>
      </c>
      <c r="C46" s="44">
        <f t="shared" ref="C46:N46" si="43">+C47-C48-C49</f>
        <v>237.71340888975001</v>
      </c>
      <c r="D46" s="44">
        <f t="shared" si="43"/>
        <v>-104.546352935314</v>
      </c>
      <c r="E46" s="44">
        <f t="shared" si="43"/>
        <v>-7.0158509972969902</v>
      </c>
      <c r="F46" s="44">
        <f t="shared" si="43"/>
        <v>444.27455699850799</v>
      </c>
      <c r="G46" s="44">
        <f t="shared" si="43"/>
        <v>329.57866954129605</v>
      </c>
      <c r="H46" s="44">
        <f t="shared" si="43"/>
        <v>-344.12310975870253</v>
      </c>
      <c r="I46" s="44">
        <f t="shared" si="43"/>
        <v>-1183.223701771499</v>
      </c>
      <c r="J46" s="44">
        <f t="shared" si="43"/>
        <v>-78.029792150974004</v>
      </c>
      <c r="K46" s="44">
        <f t="shared" si="43"/>
        <v>-884.03296423060203</v>
      </c>
      <c r="L46" s="44">
        <f t="shared" si="43"/>
        <v>-328.74534658223899</v>
      </c>
      <c r="M46" s="44">
        <f t="shared" si="43"/>
        <v>-955.95174085186602</v>
      </c>
      <c r="N46" s="44">
        <f t="shared" si="43"/>
        <v>425.96744596665604</v>
      </c>
      <c r="O46" s="44">
        <v>-579</v>
      </c>
      <c r="P46" s="44">
        <v>477.09999999999997</v>
      </c>
      <c r="Q46" s="44">
        <v>-314.3</v>
      </c>
      <c r="R46" s="44">
        <v>452.5</v>
      </c>
      <c r="S46" s="44">
        <v>-325.39999999999998</v>
      </c>
      <c r="T46" s="44">
        <v>684.9</v>
      </c>
      <c r="U46" s="44">
        <v>-277.7</v>
      </c>
      <c r="V46" s="44">
        <v>319.10000000000002</v>
      </c>
      <c r="W46" s="44">
        <v>-678.8</v>
      </c>
      <c r="X46" s="44">
        <v>284.10000000000002</v>
      </c>
      <c r="Y46" s="44">
        <v>1045.6999999999998</v>
      </c>
      <c r="Z46" s="44">
        <v>570.69999999999993</v>
      </c>
      <c r="AA46" s="45">
        <v>768.2</v>
      </c>
      <c r="AB46" s="45">
        <v>-395.70000000000005</v>
      </c>
      <c r="AC46" s="45">
        <v>-232.99999999999997</v>
      </c>
      <c r="AD46" s="45">
        <v>-216.9</v>
      </c>
      <c r="AE46" s="45">
        <v>793.68505545000005</v>
      </c>
      <c r="AF46" s="45">
        <v>76.507030549999996</v>
      </c>
      <c r="AG46" s="45">
        <v>-661.13227625000002</v>
      </c>
      <c r="AH46" s="45">
        <v>399.70450112999998</v>
      </c>
      <c r="AI46" s="44">
        <v>-747.01299999999992</v>
      </c>
      <c r="AJ46" s="44">
        <v>587.71690000000001</v>
      </c>
      <c r="AK46" s="44">
        <v>-561.58349999999996</v>
      </c>
      <c r="AL46" s="44">
        <v>-250.2296</v>
      </c>
      <c r="AM46" s="44">
        <v>-722.47660000000008</v>
      </c>
      <c r="AN46" s="44">
        <v>102.9254</v>
      </c>
      <c r="AO46" s="44">
        <v>-697.65740000000005</v>
      </c>
      <c r="AP46" s="44">
        <v>684.86819999999989</v>
      </c>
      <c r="AQ46" s="44">
        <v>-214.54717699999998</v>
      </c>
      <c r="AR46" s="44">
        <v>219.05812299999999</v>
      </c>
      <c r="AS46" s="44">
        <v>366.04648900000001</v>
      </c>
      <c r="AT46" s="44">
        <v>856.57904299999996</v>
      </c>
      <c r="AU46" s="44">
        <v>-917.26926772000002</v>
      </c>
      <c r="AV46" s="44">
        <v>2690.2402254199997</v>
      </c>
    </row>
    <row r="47" spans="1:48" ht="15" customHeight="1" x14ac:dyDescent="0.25">
      <c r="A47" s="46"/>
      <c r="B47" s="54" t="s">
        <v>122</v>
      </c>
      <c r="C47" s="48">
        <v>237.71340888975001</v>
      </c>
      <c r="D47" s="48">
        <v>-104.546352935314</v>
      </c>
      <c r="E47" s="48">
        <v>-7.0158509972969902</v>
      </c>
      <c r="F47" s="48">
        <v>444.27455699850799</v>
      </c>
      <c r="G47" s="48">
        <v>271.47866954129603</v>
      </c>
      <c r="H47" s="48">
        <v>-72.3231097587025</v>
      </c>
      <c r="I47" s="48">
        <v>-202.22370177149901</v>
      </c>
      <c r="J47" s="48">
        <v>315.470207849026</v>
      </c>
      <c r="K47" s="48">
        <v>-264.83296423060199</v>
      </c>
      <c r="L47" s="48">
        <v>121.354653417761</v>
      </c>
      <c r="M47" s="48">
        <v>-551.351740851866</v>
      </c>
      <c r="N47" s="48">
        <v>441.46744596665604</v>
      </c>
      <c r="O47" s="48">
        <v>-579</v>
      </c>
      <c r="P47" s="48">
        <v>477.09999999999997</v>
      </c>
      <c r="Q47" s="48">
        <v>-314.3</v>
      </c>
      <c r="R47" s="48">
        <v>452.5</v>
      </c>
      <c r="S47" s="48">
        <v>-325.39999999999998</v>
      </c>
      <c r="T47" s="48">
        <v>684.9</v>
      </c>
      <c r="U47" s="48">
        <v>-277.7</v>
      </c>
      <c r="V47" s="48">
        <v>319.10000000000002</v>
      </c>
      <c r="W47" s="48">
        <v>-678.8</v>
      </c>
      <c r="X47" s="48">
        <v>284.10000000000002</v>
      </c>
      <c r="Y47" s="48">
        <v>1045.6999999999998</v>
      </c>
      <c r="Z47" s="48">
        <v>570.69999999999993</v>
      </c>
      <c r="AA47" s="49">
        <v>768.2</v>
      </c>
      <c r="AB47" s="49">
        <v>-395.70000000000005</v>
      </c>
      <c r="AC47" s="49">
        <v>-232.99999999999997</v>
      </c>
      <c r="AD47" s="49">
        <v>-216.9</v>
      </c>
      <c r="AE47" s="49">
        <v>793.68505545000005</v>
      </c>
      <c r="AF47" s="49">
        <v>76.507030549999996</v>
      </c>
      <c r="AG47" s="49">
        <v>-661.13227625000002</v>
      </c>
      <c r="AH47" s="49">
        <v>399.70450112999998</v>
      </c>
      <c r="AI47" s="49">
        <v>-747.01299999999992</v>
      </c>
      <c r="AJ47" s="49">
        <v>587.71690000000001</v>
      </c>
      <c r="AK47" s="49">
        <v>-561.58349999999996</v>
      </c>
      <c r="AL47" s="49">
        <v>-250.2296</v>
      </c>
      <c r="AM47" s="49">
        <v>-722.47660000000008</v>
      </c>
      <c r="AN47" s="49">
        <v>102.9254</v>
      </c>
      <c r="AO47" s="49">
        <v>-697.65740000000005</v>
      </c>
      <c r="AP47" s="49">
        <v>684.86819999999989</v>
      </c>
      <c r="AQ47" s="49">
        <v>-214.54717699999998</v>
      </c>
      <c r="AR47" s="49">
        <v>219.05812299999999</v>
      </c>
      <c r="AS47" s="49">
        <v>366.04648900000001</v>
      </c>
      <c r="AT47" s="49">
        <v>856.57904299999996</v>
      </c>
      <c r="AU47" s="49">
        <v>-917.26926772000002</v>
      </c>
      <c r="AV47" s="49">
        <v>2690.2402254199997</v>
      </c>
    </row>
    <row r="48" spans="1:48" ht="15" customHeight="1" x14ac:dyDescent="0.25">
      <c r="A48" s="52"/>
      <c r="B48" s="67" t="s">
        <v>123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0</v>
      </c>
      <c r="AI48" s="49">
        <v>0</v>
      </c>
      <c r="AJ48" s="49">
        <v>0</v>
      </c>
      <c r="AK48" s="49">
        <v>0</v>
      </c>
      <c r="AL48" s="49">
        <v>0</v>
      </c>
      <c r="AM48" s="49">
        <v>0</v>
      </c>
      <c r="AN48" s="49">
        <v>0</v>
      </c>
      <c r="AO48" s="49">
        <v>0</v>
      </c>
      <c r="AP48" s="49">
        <v>0</v>
      </c>
      <c r="AQ48" s="49">
        <v>0</v>
      </c>
      <c r="AR48" s="49">
        <v>0</v>
      </c>
      <c r="AS48" s="49">
        <v>0</v>
      </c>
      <c r="AT48" s="49">
        <v>0</v>
      </c>
      <c r="AU48" s="49">
        <v>0</v>
      </c>
      <c r="AV48" s="49">
        <v>0</v>
      </c>
    </row>
    <row r="49" spans="1:48" ht="15" customHeight="1" thickBot="1" x14ac:dyDescent="0.3">
      <c r="A49" s="46"/>
      <c r="B49" s="68" t="s">
        <v>124</v>
      </c>
      <c r="C49" s="69">
        <v>0</v>
      </c>
      <c r="D49" s="69">
        <v>0</v>
      </c>
      <c r="E49" s="69">
        <v>0</v>
      </c>
      <c r="F49" s="69">
        <v>0</v>
      </c>
      <c r="G49" s="69">
        <v>-58.1</v>
      </c>
      <c r="H49" s="69">
        <v>271.8</v>
      </c>
      <c r="I49" s="69">
        <v>981</v>
      </c>
      <c r="J49" s="69">
        <v>393.5</v>
      </c>
      <c r="K49" s="69">
        <v>619.20000000000005</v>
      </c>
      <c r="L49" s="69">
        <v>450.1</v>
      </c>
      <c r="M49" s="69">
        <v>404.6</v>
      </c>
      <c r="N49" s="69">
        <v>15.5</v>
      </c>
      <c r="O49" s="69">
        <v>0</v>
      </c>
      <c r="P49" s="69">
        <v>0</v>
      </c>
      <c r="Q49" s="69">
        <v>0</v>
      </c>
      <c r="R49" s="69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70">
        <v>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v>0</v>
      </c>
      <c r="AJ49" s="70"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v>0</v>
      </c>
      <c r="AR49" s="70">
        <v>0</v>
      </c>
      <c r="AS49" s="70">
        <v>0</v>
      </c>
      <c r="AT49" s="70">
        <v>0</v>
      </c>
      <c r="AU49" s="70">
        <v>0</v>
      </c>
      <c r="AV49" s="70">
        <v>0</v>
      </c>
    </row>
    <row r="50" spans="1:48" ht="15" customHeight="1" x14ac:dyDescent="0.25">
      <c r="A50" s="46"/>
      <c r="B50" s="131" t="s">
        <v>477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</row>
    <row r="51" spans="1:48" ht="15" customHeight="1" x14ac:dyDescent="0.25">
      <c r="A51" s="31"/>
      <c r="C51" s="71"/>
      <c r="D51" s="71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</row>
    <row r="52" spans="1:48" ht="15" customHeight="1" x14ac:dyDescent="0.25">
      <c r="A52" s="31"/>
      <c r="B52" s="73" t="s">
        <v>89</v>
      </c>
      <c r="C52" s="71"/>
      <c r="D52" s="71"/>
      <c r="AA52" s="64"/>
      <c r="AB52" s="64"/>
      <c r="AC52" s="64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</row>
    <row r="53" spans="1:48" ht="15" customHeight="1" x14ac:dyDescent="0.25">
      <c r="A53" s="31"/>
      <c r="B53" s="74" t="s">
        <v>90</v>
      </c>
      <c r="C53" s="149" t="s">
        <v>198</v>
      </c>
      <c r="D53" s="149" t="s">
        <v>198</v>
      </c>
      <c r="E53" s="149" t="s">
        <v>198</v>
      </c>
      <c r="F53" s="149" t="s">
        <v>198</v>
      </c>
      <c r="G53" s="149">
        <v>19.899999999999999</v>
      </c>
      <c r="H53" s="149">
        <v>179.4</v>
      </c>
      <c r="I53" s="149">
        <v>59.6</v>
      </c>
      <c r="J53" s="149">
        <v>57.9</v>
      </c>
      <c r="K53" s="149">
        <v>92.2</v>
      </c>
      <c r="L53" s="149">
        <v>14.4</v>
      </c>
      <c r="M53" s="149">
        <v>56.7</v>
      </c>
      <c r="N53" s="149">
        <v>12.4</v>
      </c>
      <c r="O53" s="149">
        <v>119.69999999999999</v>
      </c>
      <c r="P53" s="149">
        <v>29.1</v>
      </c>
      <c r="Q53" s="149">
        <v>96.8</v>
      </c>
      <c r="R53" s="149">
        <v>-520</v>
      </c>
      <c r="S53" s="75">
        <v>-247.6</v>
      </c>
      <c r="T53" s="75">
        <v>-21.7</v>
      </c>
      <c r="U53" s="75">
        <v>27.200000000000003</v>
      </c>
      <c r="V53" s="75">
        <v>573</v>
      </c>
      <c r="W53" s="75">
        <v>119</v>
      </c>
      <c r="X53" s="75">
        <v>74.599999999999994</v>
      </c>
      <c r="Y53" s="75">
        <v>78.5</v>
      </c>
      <c r="Z53" s="75">
        <v>57</v>
      </c>
      <c r="AA53" s="76">
        <v>107.10000000000001</v>
      </c>
      <c r="AB53" s="76">
        <v>164.1</v>
      </c>
      <c r="AC53" s="75">
        <v>109.8</v>
      </c>
      <c r="AD53" s="75">
        <v>202.7</v>
      </c>
      <c r="AE53" s="75">
        <v>80.240532399999992</v>
      </c>
      <c r="AF53" s="75">
        <v>12.761673899999996</v>
      </c>
      <c r="AG53" s="75">
        <v>70.482064640000004</v>
      </c>
      <c r="AH53" s="75">
        <v>24.71104433</v>
      </c>
      <c r="AI53" s="75">
        <v>93.260900000000007</v>
      </c>
      <c r="AJ53" s="75">
        <v>97.80749999999999</v>
      </c>
      <c r="AK53" s="75">
        <v>112.69279999999999</v>
      </c>
      <c r="AL53" s="75">
        <v>-441.60219999999998</v>
      </c>
      <c r="AM53" s="75">
        <v>11.2211</v>
      </c>
      <c r="AN53" s="75">
        <v>95.185000000000002</v>
      </c>
      <c r="AO53" s="75">
        <v>77.205500000000001</v>
      </c>
      <c r="AP53" s="75">
        <v>-20.522199999999998</v>
      </c>
      <c r="AQ53" s="75">
        <v>186.29011500000001</v>
      </c>
      <c r="AR53" s="75">
        <v>176.916708</v>
      </c>
      <c r="AS53" s="75">
        <v>96.976238999999993</v>
      </c>
      <c r="AT53" s="75">
        <v>174.17163199999999</v>
      </c>
      <c r="AU53" s="75">
        <v>-35.259252050000001</v>
      </c>
      <c r="AV53" s="75">
        <v>-36.158906569999992</v>
      </c>
    </row>
    <row r="54" spans="1:48" ht="15" customHeight="1" x14ac:dyDescent="0.25">
      <c r="B54" s="74" t="s">
        <v>91</v>
      </c>
      <c r="C54" s="149">
        <v>483.79999999999995</v>
      </c>
      <c r="D54" s="149">
        <v>415</v>
      </c>
      <c r="E54" s="149">
        <v>135.39999999999995</v>
      </c>
      <c r="F54" s="149">
        <v>225.09999999999997</v>
      </c>
      <c r="G54" s="149">
        <v>925.9</v>
      </c>
      <c r="H54" s="149">
        <v>771.09999999999991</v>
      </c>
      <c r="I54" s="149">
        <v>403.6</v>
      </c>
      <c r="J54" s="149">
        <v>622.69999999999993</v>
      </c>
      <c r="K54" s="149">
        <v>727.6</v>
      </c>
      <c r="L54" s="149">
        <v>1144.3999999999999</v>
      </c>
      <c r="M54" s="149">
        <v>797.7</v>
      </c>
      <c r="N54" s="149">
        <v>483</v>
      </c>
      <c r="O54" s="149">
        <v>941.89999999999986</v>
      </c>
      <c r="P54" s="149">
        <v>787.59999999999991</v>
      </c>
      <c r="Q54" s="149">
        <v>1032.2</v>
      </c>
      <c r="R54" s="149">
        <v>448.8</v>
      </c>
      <c r="S54" s="75">
        <v>1335.6999999999998</v>
      </c>
      <c r="T54" s="75">
        <v>687.7</v>
      </c>
      <c r="U54" s="75">
        <v>877.40000000000009</v>
      </c>
      <c r="V54" s="75">
        <v>666.40000000000009</v>
      </c>
      <c r="W54" s="75">
        <v>1170.8</v>
      </c>
      <c r="X54" s="75">
        <v>991.7</v>
      </c>
      <c r="Y54" s="75">
        <v>1074.7</v>
      </c>
      <c r="Z54" s="75">
        <v>1221.5</v>
      </c>
      <c r="AA54" s="75">
        <v>1231.8</v>
      </c>
      <c r="AB54" s="75">
        <v>1333.6</v>
      </c>
      <c r="AC54" s="75">
        <v>1089.3</v>
      </c>
      <c r="AD54" s="75">
        <v>901.10000000000014</v>
      </c>
      <c r="AE54" s="75">
        <v>1275.1678370899999</v>
      </c>
      <c r="AF54" s="75">
        <v>1351.5417986699999</v>
      </c>
      <c r="AG54" s="75">
        <v>1392.01408064</v>
      </c>
      <c r="AH54" s="75">
        <v>726.69883381</v>
      </c>
      <c r="AI54" s="75">
        <v>1258.6929</v>
      </c>
      <c r="AJ54" s="75">
        <v>1297.9016000000001</v>
      </c>
      <c r="AK54" s="75">
        <v>1171.3191999999999</v>
      </c>
      <c r="AL54" s="75">
        <v>448.73130000000003</v>
      </c>
      <c r="AM54" s="75">
        <v>531.24062005000008</v>
      </c>
      <c r="AN54" s="75">
        <v>2040.8692295900003</v>
      </c>
      <c r="AO54" s="75">
        <v>1155.3947706600002</v>
      </c>
      <c r="AP54" s="75">
        <v>1352.88795755</v>
      </c>
      <c r="AQ54" s="75">
        <v>1093.31885401</v>
      </c>
      <c r="AR54" s="75">
        <v>822.48616838000009</v>
      </c>
      <c r="AS54" s="75">
        <v>1484.32132718</v>
      </c>
      <c r="AT54" s="75">
        <v>920.24937952999994</v>
      </c>
      <c r="AU54" s="75">
        <v>1128.3718769699999</v>
      </c>
      <c r="AV54" s="75">
        <v>301.45828255000004</v>
      </c>
    </row>
    <row r="55" spans="1:48" ht="15" customHeight="1" x14ac:dyDescent="0.25"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</row>
    <row r="56" spans="1:48" ht="15" customHeight="1" x14ac:dyDescent="0.25"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</row>
    <row r="57" spans="1:48" ht="15" customHeight="1" x14ac:dyDescent="0.25"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</row>
    <row r="58" spans="1:48" ht="15" customHeight="1" x14ac:dyDescent="0.25"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</row>
    <row r="59" spans="1:48" ht="15" customHeight="1" x14ac:dyDescent="0.25"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R212"/>
  <sheetViews>
    <sheetView showGridLines="0" zoomScaleNormal="100" workbookViewId="0">
      <pane xSplit="2" ySplit="8" topLeftCell="AE187" activePane="bottomRight" state="frozen"/>
      <selection activeCell="F36" sqref="F36"/>
      <selection pane="topRight" activeCell="F36" sqref="F36"/>
      <selection pane="bottomLeft" activeCell="F36" sqref="F36"/>
      <selection pane="bottomRight" activeCell="AE200" sqref="AE200"/>
    </sheetView>
  </sheetViews>
  <sheetFormatPr baseColWidth="10" defaultColWidth="11.42578125" defaultRowHeight="15" x14ac:dyDescent="0.25"/>
  <cols>
    <col min="1" max="1" width="2.7109375" style="77" customWidth="1"/>
    <col min="2" max="2" width="73.5703125" customWidth="1"/>
    <col min="3" max="3" width="11.140625" style="78" customWidth="1"/>
    <col min="4" max="4" width="9.28515625" style="1" customWidth="1"/>
    <col min="5" max="8" width="11.42578125" style="1" customWidth="1"/>
    <col min="9" max="9" width="11.85546875" customWidth="1"/>
    <col min="10" max="26" width="11.42578125" customWidth="1"/>
    <col min="40" max="40" width="11.42578125" customWidth="1"/>
  </cols>
  <sheetData>
    <row r="1" spans="1:70" x14ac:dyDescent="0.25"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</row>
    <row r="2" spans="1:70" x14ac:dyDescent="0.25"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70" x14ac:dyDescent="0.25"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</row>
    <row r="4" spans="1:70" x14ac:dyDescent="0.25">
      <c r="W4" s="78"/>
      <c r="X4" s="78"/>
      <c r="Y4" s="78"/>
      <c r="Z4" s="78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</row>
    <row r="5" spans="1:70" ht="20.25" x14ac:dyDescent="0.3">
      <c r="B5" s="34" t="str">
        <f>UPPER(Indice!B13)&amp;": Presentación Normalizada de Balanza de Pagos"</f>
        <v>PANAMÁ: Presentación Normalizada de Balanza de Pagos</v>
      </c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</row>
    <row r="6" spans="1:70" ht="15.75" x14ac:dyDescent="0.25">
      <c r="B6" s="36" t="s">
        <v>60</v>
      </c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</row>
    <row r="7" spans="1:70" ht="15.75" thickBot="1" x14ac:dyDescent="0.3">
      <c r="C7" s="161" t="str">
        <f t="shared" ref="C7:AV7" si="0">LEFT(C8,4)</f>
        <v>2009</v>
      </c>
      <c r="D7" s="161" t="str">
        <f t="shared" si="0"/>
        <v>2009</v>
      </c>
      <c r="E7" s="161" t="str">
        <f t="shared" si="0"/>
        <v>2009</v>
      </c>
      <c r="F7" s="161" t="str">
        <f t="shared" si="0"/>
        <v>2009</v>
      </c>
      <c r="G7" s="161" t="str">
        <f t="shared" si="0"/>
        <v>2010</v>
      </c>
      <c r="H7" s="161" t="str">
        <f t="shared" si="0"/>
        <v>2010</v>
      </c>
      <c r="I7" s="161" t="str">
        <f t="shared" si="0"/>
        <v>2010</v>
      </c>
      <c r="J7" s="161" t="str">
        <f t="shared" si="0"/>
        <v>2010</v>
      </c>
      <c r="K7" s="161" t="str">
        <f t="shared" si="0"/>
        <v>2011</v>
      </c>
      <c r="L7" s="161" t="str">
        <f t="shared" si="0"/>
        <v>2011</v>
      </c>
      <c r="M7" s="161" t="str">
        <f t="shared" si="0"/>
        <v>2011</v>
      </c>
      <c r="N7" s="161" t="str">
        <f t="shared" si="0"/>
        <v>2011</v>
      </c>
      <c r="O7" s="161" t="str">
        <f t="shared" si="0"/>
        <v>2012</v>
      </c>
      <c r="P7" s="161" t="str">
        <f t="shared" si="0"/>
        <v>2012</v>
      </c>
      <c r="Q7" s="161" t="str">
        <f t="shared" si="0"/>
        <v>2012</v>
      </c>
      <c r="R7" s="161" t="str">
        <f t="shared" si="0"/>
        <v>2012</v>
      </c>
      <c r="S7" s="161" t="str">
        <f t="shared" si="0"/>
        <v>2013</v>
      </c>
      <c r="T7" s="161" t="str">
        <f t="shared" si="0"/>
        <v>2013</v>
      </c>
      <c r="U7" s="161" t="str">
        <f t="shared" si="0"/>
        <v>2013</v>
      </c>
      <c r="V7" s="161" t="str">
        <f t="shared" si="0"/>
        <v>2013</v>
      </c>
      <c r="W7" s="161" t="str">
        <f t="shared" si="0"/>
        <v>2014</v>
      </c>
      <c r="X7" s="161" t="str">
        <f t="shared" si="0"/>
        <v>2014</v>
      </c>
      <c r="Y7" s="161" t="str">
        <f t="shared" si="0"/>
        <v>2014</v>
      </c>
      <c r="Z7" s="161" t="str">
        <f t="shared" si="0"/>
        <v>2014</v>
      </c>
      <c r="AA7" s="161" t="str">
        <f t="shared" si="0"/>
        <v>2015</v>
      </c>
      <c r="AB7" s="161" t="str">
        <f t="shared" si="0"/>
        <v>2015</v>
      </c>
      <c r="AC7" s="161" t="str">
        <f t="shared" si="0"/>
        <v>2015</v>
      </c>
      <c r="AD7" s="161" t="str">
        <f t="shared" si="0"/>
        <v>2015</v>
      </c>
      <c r="AE7" s="161" t="str">
        <f t="shared" si="0"/>
        <v>2016</v>
      </c>
      <c r="AF7" s="161" t="str">
        <f t="shared" si="0"/>
        <v>2016</v>
      </c>
      <c r="AG7" s="161" t="str">
        <f t="shared" si="0"/>
        <v>2016</v>
      </c>
      <c r="AH7" s="161" t="str">
        <f t="shared" si="0"/>
        <v>2016</v>
      </c>
      <c r="AI7" s="161" t="str">
        <f t="shared" si="0"/>
        <v>2017</v>
      </c>
      <c r="AJ7" s="161" t="str">
        <f t="shared" si="0"/>
        <v>2017</v>
      </c>
      <c r="AK7" s="161" t="str">
        <f t="shared" si="0"/>
        <v>2017</v>
      </c>
      <c r="AL7" s="161" t="str">
        <f t="shared" si="0"/>
        <v>2017</v>
      </c>
      <c r="AM7" s="161" t="str">
        <f t="shared" si="0"/>
        <v>2018</v>
      </c>
      <c r="AN7" s="161" t="str">
        <f t="shared" si="0"/>
        <v>2018</v>
      </c>
      <c r="AO7" s="161" t="str">
        <f t="shared" si="0"/>
        <v>2018</v>
      </c>
      <c r="AP7" s="161" t="str">
        <f t="shared" si="0"/>
        <v>2018</v>
      </c>
      <c r="AQ7" s="161" t="str">
        <f t="shared" si="0"/>
        <v>2019</v>
      </c>
      <c r="AR7" s="161" t="str">
        <f t="shared" si="0"/>
        <v>2019</v>
      </c>
      <c r="AS7" s="161" t="str">
        <f t="shared" si="0"/>
        <v>2019</v>
      </c>
      <c r="AT7" s="161" t="str">
        <f t="shared" si="0"/>
        <v>2019</v>
      </c>
      <c r="AU7" s="161" t="str">
        <f t="shared" si="0"/>
        <v>2020</v>
      </c>
      <c r="AV7" s="161" t="str">
        <f t="shared" si="0"/>
        <v>2020</v>
      </c>
    </row>
    <row r="8" spans="1:70" ht="15.75" thickBot="1" x14ac:dyDescent="0.3">
      <c r="A8" s="79"/>
      <c r="B8" s="111"/>
      <c r="C8" s="123" t="s">
        <v>422</v>
      </c>
      <c r="D8" s="123" t="s">
        <v>423</v>
      </c>
      <c r="E8" s="123" t="s">
        <v>424</v>
      </c>
      <c r="F8" s="123" t="s">
        <v>425</v>
      </c>
      <c r="G8" s="123" t="s">
        <v>426</v>
      </c>
      <c r="H8" s="123" t="s">
        <v>427</v>
      </c>
      <c r="I8" s="123" t="s">
        <v>428</v>
      </c>
      <c r="J8" s="123" t="s">
        <v>429</v>
      </c>
      <c r="K8" s="123" t="s">
        <v>430</v>
      </c>
      <c r="L8" s="123" t="s">
        <v>431</v>
      </c>
      <c r="M8" s="123" t="s">
        <v>432</v>
      </c>
      <c r="N8" s="123" t="s">
        <v>433</v>
      </c>
      <c r="O8" s="123" t="s">
        <v>434</v>
      </c>
      <c r="P8" s="123" t="s">
        <v>435</v>
      </c>
      <c r="Q8" s="123" t="s">
        <v>436</v>
      </c>
      <c r="R8" s="123" t="s">
        <v>437</v>
      </c>
      <c r="S8" s="123" t="s">
        <v>438</v>
      </c>
      <c r="T8" s="123" t="s">
        <v>439</v>
      </c>
      <c r="U8" s="123" t="s">
        <v>440</v>
      </c>
      <c r="V8" s="123" t="s">
        <v>441</v>
      </c>
      <c r="W8" s="123" t="s">
        <v>442</v>
      </c>
      <c r="X8" s="123" t="s">
        <v>443</v>
      </c>
      <c r="Y8" s="123" t="s">
        <v>444</v>
      </c>
      <c r="Z8" s="123" t="s">
        <v>445</v>
      </c>
      <c r="AA8" s="123" t="s">
        <v>446</v>
      </c>
      <c r="AB8" s="123" t="s">
        <v>447</v>
      </c>
      <c r="AC8" s="123" t="s">
        <v>448</v>
      </c>
      <c r="AD8" s="123" t="s">
        <v>449</v>
      </c>
      <c r="AE8" s="39" t="s">
        <v>450</v>
      </c>
      <c r="AF8" s="39" t="s">
        <v>451</v>
      </c>
      <c r="AG8" s="39" t="s">
        <v>452</v>
      </c>
      <c r="AH8" s="39" t="s">
        <v>453</v>
      </c>
      <c r="AI8" s="39" t="s">
        <v>454</v>
      </c>
      <c r="AJ8" s="39" t="s">
        <v>455</v>
      </c>
      <c r="AK8" s="39" t="s">
        <v>456</v>
      </c>
      <c r="AL8" s="39" t="s">
        <v>457</v>
      </c>
      <c r="AM8" s="39" t="s">
        <v>458</v>
      </c>
      <c r="AN8" s="39" t="s">
        <v>459</v>
      </c>
      <c r="AO8" s="39" t="s">
        <v>460</v>
      </c>
      <c r="AP8" s="39" t="s">
        <v>461</v>
      </c>
      <c r="AQ8" s="39" t="s">
        <v>462</v>
      </c>
      <c r="AR8" s="39" t="s">
        <v>463</v>
      </c>
      <c r="AS8" s="39" t="s">
        <v>464</v>
      </c>
      <c r="AT8" s="39" t="s">
        <v>465</v>
      </c>
      <c r="AU8" s="39" t="s">
        <v>473</v>
      </c>
      <c r="AV8" s="39" t="s">
        <v>476</v>
      </c>
    </row>
    <row r="9" spans="1:70" x14ac:dyDescent="0.25">
      <c r="A9" s="80"/>
      <c r="B9" s="112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</row>
    <row r="10" spans="1:70" x14ac:dyDescent="0.25">
      <c r="A10" s="80" t="s">
        <v>206</v>
      </c>
      <c r="B10" s="113" t="s">
        <v>125</v>
      </c>
      <c r="C10" s="82">
        <f>+C11+C61+C101</f>
        <v>-506.59999999999974</v>
      </c>
      <c r="D10" s="82">
        <f t="shared" ref="D10:N10" si="1">+D11+D61+D101</f>
        <v>-156.59999999999988</v>
      </c>
      <c r="E10" s="82">
        <f t="shared" si="1"/>
        <v>220.19999999999945</v>
      </c>
      <c r="F10" s="82">
        <f t="shared" si="1"/>
        <v>230.80000000000007</v>
      </c>
      <c r="G10" s="82">
        <f t="shared" si="1"/>
        <v>-761.70000000000027</v>
      </c>
      <c r="H10" s="82">
        <f t="shared" si="1"/>
        <v>-898.3999999999993</v>
      </c>
      <c r="I10" s="82">
        <f t="shared" si="1"/>
        <v>-1188.2999999999997</v>
      </c>
      <c r="J10" s="82">
        <f t="shared" si="1"/>
        <v>-264.5</v>
      </c>
      <c r="K10" s="82">
        <f t="shared" si="1"/>
        <v>-1154.9000000000001</v>
      </c>
      <c r="L10" s="82">
        <f t="shared" si="1"/>
        <v>-1232.7999999999995</v>
      </c>
      <c r="M10" s="82">
        <f t="shared" si="1"/>
        <v>-1413.8999999999994</v>
      </c>
      <c r="N10" s="82">
        <f t="shared" si="1"/>
        <v>-721.00000000000023</v>
      </c>
      <c r="O10" s="82">
        <v>-567.900000000001</v>
      </c>
      <c r="P10" s="82">
        <v>-945.40000000000009</v>
      </c>
      <c r="Q10" s="82">
        <v>-1818.3000000000015</v>
      </c>
      <c r="R10" s="82">
        <v>-845.19999999999857</v>
      </c>
      <c r="S10" s="82">
        <v>-906.5</v>
      </c>
      <c r="T10" s="82">
        <v>-1163.1000000000004</v>
      </c>
      <c r="U10" s="82">
        <v>-989.60000000000036</v>
      </c>
      <c r="V10" s="82">
        <v>-1024.8000000000002</v>
      </c>
      <c r="W10" s="82">
        <v>-1393.1000000000013</v>
      </c>
      <c r="X10" s="82">
        <v>-1480.9000000000005</v>
      </c>
      <c r="Y10" s="82">
        <v>-2176.6999999999998</v>
      </c>
      <c r="Z10" s="82">
        <v>-1626.5000000000009</v>
      </c>
      <c r="AA10" s="82">
        <v>-1213.300000000002</v>
      </c>
      <c r="AB10" s="82">
        <v>-1002</v>
      </c>
      <c r="AC10" s="82">
        <v>-1904.7999999999993</v>
      </c>
      <c r="AD10" s="82">
        <v>-728.30000000000018</v>
      </c>
      <c r="AE10" s="82">
        <v>-999.71322212999985</v>
      </c>
      <c r="AF10" s="82">
        <v>-993.58111419000033</v>
      </c>
      <c r="AG10" s="82">
        <v>-1492.5992733599996</v>
      </c>
      <c r="AH10" s="82">
        <v>-1022.0463708700017</v>
      </c>
      <c r="AI10" s="82">
        <v>-844.30310544000076</v>
      </c>
      <c r="AJ10" s="82">
        <v>-548.14911256999949</v>
      </c>
      <c r="AK10" s="82">
        <v>-1289.8552223099996</v>
      </c>
      <c r="AL10" s="82">
        <v>-999.61246295000092</v>
      </c>
      <c r="AM10" s="82">
        <v>-1450.3638905500011</v>
      </c>
      <c r="AN10" s="82">
        <v>-822.84385892999944</v>
      </c>
      <c r="AO10" s="82">
        <v>-1577.1290376000015</v>
      </c>
      <c r="AP10" s="82">
        <v>-1116.4525453500009</v>
      </c>
      <c r="AQ10" s="82">
        <v>-926.18456622999929</v>
      </c>
      <c r="AR10" s="82">
        <v>-1377.3532701399999</v>
      </c>
      <c r="AS10" s="82">
        <v>-906.06584327999644</v>
      </c>
      <c r="AT10" s="82">
        <v>-389.78114961999927</v>
      </c>
      <c r="AU10" s="82">
        <v>18.18708418999995</v>
      </c>
      <c r="AV10" s="82">
        <v>2.1761153299994476</v>
      </c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</row>
    <row r="11" spans="1:70" x14ac:dyDescent="0.25">
      <c r="A11" s="80" t="s">
        <v>207</v>
      </c>
      <c r="B11" s="114" t="s">
        <v>126</v>
      </c>
      <c r="C11" s="78">
        <f>+C12-C13</f>
        <v>-125.19999999999982</v>
      </c>
      <c r="D11" s="78">
        <f t="shared" ref="D11:N11" si="2">+D12-D13</f>
        <v>113.30000000000018</v>
      </c>
      <c r="E11" s="78">
        <f t="shared" si="2"/>
        <v>762.39999999999964</v>
      </c>
      <c r="F11" s="78">
        <f t="shared" si="2"/>
        <v>359</v>
      </c>
      <c r="G11" s="78">
        <f t="shared" si="2"/>
        <v>-18.300000000000182</v>
      </c>
      <c r="H11" s="78">
        <f t="shared" si="2"/>
        <v>-494.79999999999927</v>
      </c>
      <c r="I11" s="78">
        <f t="shared" si="2"/>
        <v>-532.19999999999982</v>
      </c>
      <c r="J11" s="78">
        <f t="shared" si="2"/>
        <v>106</v>
      </c>
      <c r="K11" s="78">
        <f t="shared" si="2"/>
        <v>-633.30000000000018</v>
      </c>
      <c r="L11" s="78">
        <f t="shared" si="2"/>
        <v>-875.59999999999945</v>
      </c>
      <c r="M11" s="78">
        <f t="shared" si="2"/>
        <v>-840.79999999999927</v>
      </c>
      <c r="N11" s="78">
        <f t="shared" si="2"/>
        <v>-429.60000000000036</v>
      </c>
      <c r="O11" s="78">
        <v>133.69999999999891</v>
      </c>
      <c r="P11" s="78">
        <v>-547.5</v>
      </c>
      <c r="Q11" s="78">
        <v>-1154.9000000000015</v>
      </c>
      <c r="R11" s="78">
        <v>-428.59999999999854</v>
      </c>
      <c r="S11" s="78">
        <v>-38.1</v>
      </c>
      <c r="T11" s="78">
        <v>-600.39999999999964</v>
      </c>
      <c r="U11" s="78">
        <v>-225.39999999999964</v>
      </c>
      <c r="V11" s="78">
        <v>-368.4</v>
      </c>
      <c r="W11" s="78">
        <v>-143.30000000000001</v>
      </c>
      <c r="X11" s="78">
        <v>-561.10000000000036</v>
      </c>
      <c r="Y11" s="78">
        <v>-1028</v>
      </c>
      <c r="Z11" s="78">
        <v>-712.9</v>
      </c>
      <c r="AA11" s="78">
        <v>-279.8</v>
      </c>
      <c r="AB11" s="78">
        <v>-62.6</v>
      </c>
      <c r="AC11" s="78">
        <v>-832.1</v>
      </c>
      <c r="AD11" s="78">
        <v>-117</v>
      </c>
      <c r="AE11" s="78">
        <v>110.31633997000063</v>
      </c>
      <c r="AF11" s="78">
        <v>32.787218400000711</v>
      </c>
      <c r="AG11" s="78">
        <v>-267.23252251999929</v>
      </c>
      <c r="AH11" s="78">
        <v>-142.97973938000086</v>
      </c>
      <c r="AI11" s="78">
        <v>189.4589355600001</v>
      </c>
      <c r="AJ11" s="78">
        <v>269.26807143000042</v>
      </c>
      <c r="AK11" s="78">
        <v>-144.47510230999978</v>
      </c>
      <c r="AL11" s="78">
        <v>-111.9465159500005</v>
      </c>
      <c r="AM11" s="78">
        <v>315.37392967999858</v>
      </c>
      <c r="AN11" s="78">
        <v>230.01741068000047</v>
      </c>
      <c r="AO11" s="78">
        <v>-362.96147347999977</v>
      </c>
      <c r="AP11" s="78">
        <v>-533.24793098000009</v>
      </c>
      <c r="AQ11" s="78">
        <v>127.86243068000022</v>
      </c>
      <c r="AR11" s="78">
        <v>-113.27694424999936</v>
      </c>
      <c r="AS11" s="78">
        <v>179.95794306000244</v>
      </c>
      <c r="AT11" s="78">
        <v>739.70259357000032</v>
      </c>
      <c r="AU11" s="78">
        <v>1121.5439101899992</v>
      </c>
      <c r="AV11" s="78">
        <v>377.86067039</v>
      </c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</row>
    <row r="12" spans="1:70" x14ac:dyDescent="0.25">
      <c r="A12" s="80" t="s">
        <v>208</v>
      </c>
      <c r="B12" s="115" t="s">
        <v>127</v>
      </c>
      <c r="C12" s="78">
        <f>+C15+C23</f>
        <v>4051</v>
      </c>
      <c r="D12" s="78">
        <f t="shared" ref="D12:N12" si="3">+D15+D23</f>
        <v>4482.5</v>
      </c>
      <c r="E12" s="78">
        <f t="shared" si="3"/>
        <v>5264.4</v>
      </c>
      <c r="F12" s="78">
        <f t="shared" si="3"/>
        <v>4859.7</v>
      </c>
      <c r="G12" s="78">
        <f t="shared" si="3"/>
        <v>4591.2</v>
      </c>
      <c r="H12" s="78">
        <f t="shared" si="3"/>
        <v>4817.9000000000005</v>
      </c>
      <c r="I12" s="78">
        <f t="shared" si="3"/>
        <v>5166.5</v>
      </c>
      <c r="J12" s="78">
        <f t="shared" si="3"/>
        <v>5982.4</v>
      </c>
      <c r="K12" s="78">
        <f t="shared" si="3"/>
        <v>5987.1</v>
      </c>
      <c r="L12" s="78">
        <f t="shared" si="3"/>
        <v>6316.1</v>
      </c>
      <c r="M12" s="78">
        <f t="shared" si="3"/>
        <v>7607.6</v>
      </c>
      <c r="N12" s="78">
        <f t="shared" si="3"/>
        <v>7273.9</v>
      </c>
      <c r="O12" s="78">
        <v>7661.9999999999991</v>
      </c>
      <c r="P12" s="78">
        <v>7215.6</v>
      </c>
      <c r="Q12" s="78">
        <v>7725.2999999999993</v>
      </c>
      <c r="R12" s="78">
        <v>7822.8000000000011</v>
      </c>
      <c r="S12" s="78">
        <v>7441.8</v>
      </c>
      <c r="T12" s="78">
        <v>7204.6</v>
      </c>
      <c r="U12" s="78">
        <v>8233.4000000000015</v>
      </c>
      <c r="V12" s="78">
        <v>7523.7</v>
      </c>
      <c r="W12" s="78">
        <v>6757.7999999999993</v>
      </c>
      <c r="X12" s="78">
        <v>7210.5</v>
      </c>
      <c r="Y12" s="78">
        <v>7324.6999999999989</v>
      </c>
      <c r="Z12" s="78">
        <v>6985.4</v>
      </c>
      <c r="AA12" s="78">
        <v>6722.2999999999993</v>
      </c>
      <c r="AB12" s="78">
        <v>6455.3000000000011</v>
      </c>
      <c r="AC12" s="78">
        <v>6504.7000000000007</v>
      </c>
      <c r="AD12" s="78">
        <v>6391.7999999999993</v>
      </c>
      <c r="AE12" s="78">
        <v>5859.2107528800007</v>
      </c>
      <c r="AF12" s="78">
        <v>6439.4389271500004</v>
      </c>
      <c r="AG12" s="78">
        <v>6486.0842896600006</v>
      </c>
      <c r="AH12" s="78">
        <v>6423.2039405299993</v>
      </c>
      <c r="AI12" s="78">
        <v>6859.2522193799996</v>
      </c>
      <c r="AJ12" s="78">
        <v>6978.6976623800001</v>
      </c>
      <c r="AK12" s="78">
        <v>6452.0349347699994</v>
      </c>
      <c r="AL12" s="78">
        <v>6863.7038807700001</v>
      </c>
      <c r="AM12" s="78">
        <v>7539.1579262199994</v>
      </c>
      <c r="AN12" s="78">
        <v>7416.7120189500001</v>
      </c>
      <c r="AO12" s="78">
        <v>7024.3962318600006</v>
      </c>
      <c r="AP12" s="78">
        <v>6570.4016968400001</v>
      </c>
      <c r="AQ12" s="78">
        <v>6955.7755150000003</v>
      </c>
      <c r="AR12" s="78">
        <v>7097.0545760000005</v>
      </c>
      <c r="AS12" s="78">
        <v>7010.6988870000005</v>
      </c>
      <c r="AT12" s="78">
        <v>7248.9554150000004</v>
      </c>
      <c r="AU12" s="78">
        <v>6226.3468387199991</v>
      </c>
      <c r="AV12" s="78">
        <v>3945.7869613000003</v>
      </c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</row>
    <row r="13" spans="1:70" x14ac:dyDescent="0.25">
      <c r="A13" s="80" t="s">
        <v>209</v>
      </c>
      <c r="B13" s="115" t="s">
        <v>128</v>
      </c>
      <c r="C13" s="78">
        <f>+C19+C24</f>
        <v>4176.2</v>
      </c>
      <c r="D13" s="78">
        <f t="shared" ref="D13:N13" si="4">+D19+D24</f>
        <v>4369.2</v>
      </c>
      <c r="E13" s="78">
        <f t="shared" si="4"/>
        <v>4502</v>
      </c>
      <c r="F13" s="78">
        <f t="shared" si="4"/>
        <v>4500.7</v>
      </c>
      <c r="G13" s="78">
        <f t="shared" si="4"/>
        <v>4609.5</v>
      </c>
      <c r="H13" s="78">
        <f t="shared" si="4"/>
        <v>5312.7</v>
      </c>
      <c r="I13" s="78">
        <f t="shared" si="4"/>
        <v>5698.7</v>
      </c>
      <c r="J13" s="78">
        <f t="shared" si="4"/>
        <v>5876.4</v>
      </c>
      <c r="K13" s="78">
        <f t="shared" si="4"/>
        <v>6620.4000000000005</v>
      </c>
      <c r="L13" s="78">
        <f t="shared" si="4"/>
        <v>7191.7</v>
      </c>
      <c r="M13" s="78">
        <f t="shared" si="4"/>
        <v>8448.4</v>
      </c>
      <c r="N13" s="78">
        <f t="shared" si="4"/>
        <v>7703.5</v>
      </c>
      <c r="O13" s="78">
        <v>7528.3</v>
      </c>
      <c r="P13" s="78">
        <v>7763.1</v>
      </c>
      <c r="Q13" s="78">
        <v>8880.2000000000007</v>
      </c>
      <c r="R13" s="78">
        <v>8251.4</v>
      </c>
      <c r="S13" s="78">
        <v>7479.9</v>
      </c>
      <c r="T13" s="78">
        <v>7805</v>
      </c>
      <c r="U13" s="78">
        <v>8458.8000000000011</v>
      </c>
      <c r="V13" s="78">
        <v>7892.1</v>
      </c>
      <c r="W13" s="78">
        <v>6901.1</v>
      </c>
      <c r="X13" s="78">
        <v>7771.6</v>
      </c>
      <c r="Y13" s="78">
        <v>8352.6999999999989</v>
      </c>
      <c r="Z13" s="78">
        <v>7698.3</v>
      </c>
      <c r="AA13" s="78">
        <v>7002.1</v>
      </c>
      <c r="AB13" s="78">
        <v>6517.9000000000005</v>
      </c>
      <c r="AC13" s="78">
        <v>7336.7999999999993</v>
      </c>
      <c r="AD13" s="78">
        <v>6508.7999999999993</v>
      </c>
      <c r="AE13" s="78">
        <v>5748.89441291</v>
      </c>
      <c r="AF13" s="78">
        <v>6406.6517087499997</v>
      </c>
      <c r="AG13" s="78">
        <v>6753.3168121799999</v>
      </c>
      <c r="AH13" s="78">
        <v>6566.1836799100001</v>
      </c>
      <c r="AI13" s="78">
        <v>6669.7932838199995</v>
      </c>
      <c r="AJ13" s="78">
        <v>6709.4295909499997</v>
      </c>
      <c r="AK13" s="78">
        <v>6596.5100370799992</v>
      </c>
      <c r="AL13" s="78">
        <v>6975.6503967200006</v>
      </c>
      <c r="AM13" s="78">
        <v>7223.7839965400008</v>
      </c>
      <c r="AN13" s="78">
        <v>7186.6946082699997</v>
      </c>
      <c r="AO13" s="78">
        <v>7387.3577053400004</v>
      </c>
      <c r="AP13" s="78">
        <v>7103.6496278200002</v>
      </c>
      <c r="AQ13" s="78">
        <v>6827.9130843200001</v>
      </c>
      <c r="AR13" s="78">
        <v>7210.3315202499998</v>
      </c>
      <c r="AS13" s="78">
        <v>6830.740943939998</v>
      </c>
      <c r="AT13" s="78">
        <v>6509.25282143</v>
      </c>
      <c r="AU13" s="78">
        <v>5104.8029285299999</v>
      </c>
      <c r="AV13" s="78">
        <v>3567.9262909100003</v>
      </c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</row>
    <row r="14" spans="1:70" x14ac:dyDescent="0.25">
      <c r="A14" s="80" t="s">
        <v>210</v>
      </c>
      <c r="B14" s="116" t="s">
        <v>0</v>
      </c>
      <c r="C14" s="78">
        <f>+C15-C19</f>
        <v>-926.60000000000036</v>
      </c>
      <c r="D14" s="78">
        <f t="shared" ref="D14:N14" si="5">+D15-D19</f>
        <v>-700.99999999999955</v>
      </c>
      <c r="E14" s="78">
        <f t="shared" si="5"/>
        <v>-57.5</v>
      </c>
      <c r="F14" s="78">
        <f t="shared" si="5"/>
        <v>-509.29999999999973</v>
      </c>
      <c r="G14" s="78">
        <f t="shared" si="5"/>
        <v>-871.80000000000018</v>
      </c>
      <c r="H14" s="78">
        <f t="shared" si="5"/>
        <v>-1303.1999999999998</v>
      </c>
      <c r="I14" s="78">
        <f t="shared" si="5"/>
        <v>-1409.2999999999997</v>
      </c>
      <c r="J14" s="78">
        <f t="shared" si="5"/>
        <v>-979.19999999999982</v>
      </c>
      <c r="K14" s="78">
        <f t="shared" si="5"/>
        <v>-1566.6000000000004</v>
      </c>
      <c r="L14" s="78">
        <f t="shared" si="5"/>
        <v>-1722</v>
      </c>
      <c r="M14" s="78">
        <f t="shared" si="5"/>
        <v>-1913.4999999999991</v>
      </c>
      <c r="N14" s="78">
        <f t="shared" si="5"/>
        <v>-1383.1999999999998</v>
      </c>
      <c r="O14" s="78">
        <v>-1183.3000000000011</v>
      </c>
      <c r="P14" s="78">
        <v>-1816.4000000000005</v>
      </c>
      <c r="Q14" s="78">
        <v>-2471.4000000000005</v>
      </c>
      <c r="R14" s="78">
        <v>-1580.1999999999989</v>
      </c>
      <c r="S14" s="78">
        <v>-1650.0999999999995</v>
      </c>
      <c r="T14" s="78">
        <v>-1910.7999999999993</v>
      </c>
      <c r="U14" s="78">
        <v>-1730.5999999999995</v>
      </c>
      <c r="V14" s="78">
        <v>-1598.8999999999996</v>
      </c>
      <c r="W14" s="78">
        <v>-1944.0000000000005</v>
      </c>
      <c r="X14" s="78">
        <v>-2255.8999999999996</v>
      </c>
      <c r="Y14" s="78">
        <v>-2513.8999999999996</v>
      </c>
      <c r="Z14" s="78">
        <v>-2228.5000000000009</v>
      </c>
      <c r="AA14" s="78">
        <v>-2078.2000000000003</v>
      </c>
      <c r="AB14" s="78">
        <v>-1911.900000000001</v>
      </c>
      <c r="AC14" s="78">
        <v>-2548.4</v>
      </c>
      <c r="AD14" s="78">
        <v>-1794.7000000000003</v>
      </c>
      <c r="AE14" s="78">
        <v>-1873.5783999999999</v>
      </c>
      <c r="AF14" s="78">
        <v>-1789.5729999999999</v>
      </c>
      <c r="AG14" s="78">
        <v>-2063.3831999999993</v>
      </c>
      <c r="AH14" s="78">
        <v>-2034.3720000000003</v>
      </c>
      <c r="AI14" s="78">
        <v>-2063.4916999999996</v>
      </c>
      <c r="AJ14" s="78">
        <v>-1962.8354000000008</v>
      </c>
      <c r="AK14" s="78">
        <v>-2222.3811999999994</v>
      </c>
      <c r="AL14" s="78">
        <v>-2219.924</v>
      </c>
      <c r="AM14" s="78">
        <v>-2128.0556935100008</v>
      </c>
      <c r="AN14" s="78">
        <v>-2095.2528127899996</v>
      </c>
      <c r="AO14" s="78">
        <v>-2467.4962448399997</v>
      </c>
      <c r="AP14" s="78">
        <v>-2515.83334388</v>
      </c>
      <c r="AQ14" s="78">
        <v>-2268.4175430000005</v>
      </c>
      <c r="AR14" s="78">
        <v>-2312.682781</v>
      </c>
      <c r="AS14" s="78">
        <v>-1945.137213999998</v>
      </c>
      <c r="AT14" s="78">
        <v>-1348.5806970000003</v>
      </c>
      <c r="AU14" s="78">
        <v>-907.53686570000036</v>
      </c>
      <c r="AV14" s="78">
        <v>-631.62290090000033</v>
      </c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</row>
    <row r="15" spans="1:70" x14ac:dyDescent="0.25">
      <c r="A15" s="80" t="s">
        <v>211</v>
      </c>
      <c r="B15" s="117" t="s">
        <v>127</v>
      </c>
      <c r="C15" s="78">
        <f t="shared" ref="C15:N15" si="6">SUM(C16:C18)</f>
        <v>2667.2</v>
      </c>
      <c r="D15" s="78">
        <f t="shared" si="6"/>
        <v>3185.7000000000003</v>
      </c>
      <c r="E15" s="78">
        <f t="shared" si="6"/>
        <v>3932.5</v>
      </c>
      <c r="F15" s="78">
        <f t="shared" si="6"/>
        <v>3377.4</v>
      </c>
      <c r="G15" s="78">
        <f t="shared" si="6"/>
        <v>3116.1</v>
      </c>
      <c r="H15" s="78">
        <f t="shared" si="6"/>
        <v>3344.3</v>
      </c>
      <c r="I15" s="78">
        <f t="shared" si="6"/>
        <v>3557.9</v>
      </c>
      <c r="J15" s="78">
        <f t="shared" si="6"/>
        <v>4127.7</v>
      </c>
      <c r="K15" s="78">
        <f t="shared" si="6"/>
        <v>4001.5</v>
      </c>
      <c r="L15" s="78">
        <f t="shared" si="6"/>
        <v>4414.7</v>
      </c>
      <c r="M15" s="78">
        <f t="shared" si="6"/>
        <v>5564.2000000000007</v>
      </c>
      <c r="N15" s="78">
        <f t="shared" si="6"/>
        <v>5095.8</v>
      </c>
      <c r="O15" s="78">
        <v>5375.7999999999993</v>
      </c>
      <c r="P15" s="78">
        <v>4988.3999999999996</v>
      </c>
      <c r="Q15" s="78">
        <v>5333.4</v>
      </c>
      <c r="R15" s="78">
        <v>5381.2000000000007</v>
      </c>
      <c r="S15" s="78">
        <v>4745.6000000000004</v>
      </c>
      <c r="T15" s="78">
        <v>4658.1000000000004</v>
      </c>
      <c r="U15" s="78">
        <v>5427.2000000000007</v>
      </c>
      <c r="V15" s="78">
        <v>4772.1000000000004</v>
      </c>
      <c r="W15" s="78">
        <v>3665.2000000000003</v>
      </c>
      <c r="X15" s="78">
        <v>4403.6000000000004</v>
      </c>
      <c r="Y15" s="78">
        <v>4665.3999999999996</v>
      </c>
      <c r="Z15" s="78">
        <v>4106.5999999999995</v>
      </c>
      <c r="AA15" s="78">
        <v>3601.7999999999997</v>
      </c>
      <c r="AB15" s="78">
        <v>3517.7999999999997</v>
      </c>
      <c r="AC15" s="78">
        <v>3609.7999999999997</v>
      </c>
      <c r="AD15" s="78">
        <v>3479.1999999999994</v>
      </c>
      <c r="AE15" s="78">
        <v>2685.8885999999998</v>
      </c>
      <c r="AF15" s="78">
        <v>3453.2010999999998</v>
      </c>
      <c r="AG15" s="78">
        <v>3515.5308000000005</v>
      </c>
      <c r="AH15" s="78">
        <v>3278.2294000000002</v>
      </c>
      <c r="AI15" s="78">
        <v>3379.6346999999996</v>
      </c>
      <c r="AJ15" s="78">
        <v>3636.6934999999994</v>
      </c>
      <c r="AK15" s="78">
        <v>3236.4037999999996</v>
      </c>
      <c r="AL15" s="78">
        <v>3564.7137000000002</v>
      </c>
      <c r="AM15" s="78">
        <v>3810.4982611099999</v>
      </c>
      <c r="AN15" s="78">
        <v>3926.55708521</v>
      </c>
      <c r="AO15" s="78">
        <v>3742.8459631600003</v>
      </c>
      <c r="AP15" s="78">
        <v>3274.4103431200001</v>
      </c>
      <c r="AQ15" s="78">
        <v>3271.2609419999999</v>
      </c>
      <c r="AR15" s="78">
        <v>3591.8477680000001</v>
      </c>
      <c r="AS15" s="78">
        <v>3629.7030910000008</v>
      </c>
      <c r="AT15" s="78">
        <v>3887.0816629999999</v>
      </c>
      <c r="AU15" s="78">
        <v>3050.7174609199997</v>
      </c>
      <c r="AV15" s="78">
        <v>2414.5875144500001</v>
      </c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</row>
    <row r="16" spans="1:70" x14ac:dyDescent="0.25">
      <c r="A16" s="80" t="s">
        <v>212</v>
      </c>
      <c r="B16" s="118" t="s">
        <v>129</v>
      </c>
      <c r="C16" s="78">
        <v>2399.1</v>
      </c>
      <c r="D16" s="78">
        <v>2950.4</v>
      </c>
      <c r="E16" s="78">
        <v>3637.3</v>
      </c>
      <c r="F16" s="78">
        <v>3047.1</v>
      </c>
      <c r="G16" s="78">
        <v>2768.9</v>
      </c>
      <c r="H16" s="78">
        <v>3040.3</v>
      </c>
      <c r="I16" s="78">
        <v>3171.3</v>
      </c>
      <c r="J16" s="78">
        <v>3691.2</v>
      </c>
      <c r="K16" s="78">
        <v>3506.5</v>
      </c>
      <c r="L16" s="78">
        <v>3982.2</v>
      </c>
      <c r="M16" s="78">
        <v>5012.6000000000004</v>
      </c>
      <c r="N16" s="78">
        <v>4478.1000000000004</v>
      </c>
      <c r="O16" s="78">
        <v>4709.8999999999996</v>
      </c>
      <c r="P16" s="78">
        <v>4408.7</v>
      </c>
      <c r="Q16" s="78">
        <v>4589.5</v>
      </c>
      <c r="R16" s="78">
        <v>4549.6000000000004</v>
      </c>
      <c r="S16" s="78">
        <v>4139.1000000000004</v>
      </c>
      <c r="T16" s="78">
        <v>4131</v>
      </c>
      <c r="U16" s="78">
        <v>4754.2000000000007</v>
      </c>
      <c r="V16" s="78">
        <v>4019.8</v>
      </c>
      <c r="W16" s="78">
        <v>3218.2000000000003</v>
      </c>
      <c r="X16" s="78">
        <v>4015.1000000000004</v>
      </c>
      <c r="Y16" s="78">
        <v>4169.3999999999996</v>
      </c>
      <c r="Z16" s="78">
        <v>3552.0999999999995</v>
      </c>
      <c r="AA16" s="78">
        <v>3235.7</v>
      </c>
      <c r="AB16" s="78">
        <v>3176.9999999999995</v>
      </c>
      <c r="AC16" s="78">
        <v>3211.7999999999997</v>
      </c>
      <c r="AD16" s="78">
        <v>3122.7999999999993</v>
      </c>
      <c r="AE16" s="78">
        <v>2403.7194999999997</v>
      </c>
      <c r="AF16" s="78">
        <v>3129.6707999999999</v>
      </c>
      <c r="AG16" s="78">
        <v>3176.6090000000004</v>
      </c>
      <c r="AH16" s="78">
        <v>2962.1118000000001</v>
      </c>
      <c r="AI16" s="78">
        <v>3059.6273999999999</v>
      </c>
      <c r="AJ16" s="78">
        <v>3293.2063999999996</v>
      </c>
      <c r="AK16" s="78">
        <v>2894.5222999999996</v>
      </c>
      <c r="AL16" s="78">
        <v>3206.1502</v>
      </c>
      <c r="AM16" s="78">
        <v>3469.3678611099999</v>
      </c>
      <c r="AN16" s="78">
        <v>3571.8703852099998</v>
      </c>
      <c r="AO16" s="78">
        <v>3375.4378631600002</v>
      </c>
      <c r="AP16" s="78">
        <v>2919.5828431200002</v>
      </c>
      <c r="AQ16" s="78">
        <v>2949.4365989999997</v>
      </c>
      <c r="AR16" s="78">
        <v>3239.768552</v>
      </c>
      <c r="AS16" s="78">
        <v>3242.9018300000007</v>
      </c>
      <c r="AT16" s="78">
        <v>3498.5459000000001</v>
      </c>
      <c r="AU16" s="78">
        <v>2676.5918017199997</v>
      </c>
      <c r="AV16" s="78">
        <v>2111.7905314200002</v>
      </c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</row>
    <row r="17" spans="1:70" x14ac:dyDescent="0.25">
      <c r="A17" s="80" t="s">
        <v>213</v>
      </c>
      <c r="B17" s="118" t="s">
        <v>130</v>
      </c>
      <c r="C17" s="78">
        <v>268.10000000000002</v>
      </c>
      <c r="D17" s="78">
        <v>235.3</v>
      </c>
      <c r="E17" s="78">
        <v>295.2</v>
      </c>
      <c r="F17" s="78">
        <v>330.3</v>
      </c>
      <c r="G17" s="78">
        <v>347.2</v>
      </c>
      <c r="H17" s="78">
        <v>304</v>
      </c>
      <c r="I17" s="78">
        <v>386.6</v>
      </c>
      <c r="J17" s="78">
        <v>436.5</v>
      </c>
      <c r="K17" s="78">
        <v>495</v>
      </c>
      <c r="L17" s="78">
        <v>432.5</v>
      </c>
      <c r="M17" s="78">
        <v>551.6</v>
      </c>
      <c r="N17" s="78">
        <v>617.70000000000005</v>
      </c>
      <c r="O17" s="78">
        <v>665.9</v>
      </c>
      <c r="P17" s="78">
        <v>579.70000000000005</v>
      </c>
      <c r="Q17" s="78">
        <v>743.9</v>
      </c>
      <c r="R17" s="78">
        <v>831.6</v>
      </c>
      <c r="S17" s="78">
        <v>606.5</v>
      </c>
      <c r="T17" s="78">
        <v>527.1</v>
      </c>
      <c r="U17" s="78">
        <v>673</v>
      </c>
      <c r="V17" s="78">
        <v>752.3</v>
      </c>
      <c r="W17" s="78">
        <v>447</v>
      </c>
      <c r="X17" s="78">
        <v>388.5</v>
      </c>
      <c r="Y17" s="78">
        <v>496</v>
      </c>
      <c r="Z17" s="78">
        <v>554.5</v>
      </c>
      <c r="AA17" s="78">
        <v>366.1</v>
      </c>
      <c r="AB17" s="78">
        <v>340.8</v>
      </c>
      <c r="AC17" s="78">
        <v>398</v>
      </c>
      <c r="AD17" s="78">
        <v>356.4</v>
      </c>
      <c r="AE17" s="78">
        <v>282.16910000000001</v>
      </c>
      <c r="AF17" s="78">
        <v>323.53030000000001</v>
      </c>
      <c r="AG17" s="78">
        <v>338.92180000000002</v>
      </c>
      <c r="AH17" s="78">
        <v>316.11759999999998</v>
      </c>
      <c r="AI17" s="78">
        <v>320.00729999999999</v>
      </c>
      <c r="AJ17" s="78">
        <v>343.4871</v>
      </c>
      <c r="AK17" s="78">
        <v>341.88150000000002</v>
      </c>
      <c r="AL17" s="78">
        <v>358.56349999999998</v>
      </c>
      <c r="AM17" s="78">
        <v>341.13040000000001</v>
      </c>
      <c r="AN17" s="78">
        <v>354.68669999999997</v>
      </c>
      <c r="AO17" s="78">
        <v>367.40809999999999</v>
      </c>
      <c r="AP17" s="78">
        <v>354.82749999999999</v>
      </c>
      <c r="AQ17" s="78">
        <v>321.824343</v>
      </c>
      <c r="AR17" s="78">
        <v>352.07921599999997</v>
      </c>
      <c r="AS17" s="78">
        <v>386.80126100000001</v>
      </c>
      <c r="AT17" s="78">
        <v>388.53576299999997</v>
      </c>
      <c r="AU17" s="78">
        <v>374.12565919999997</v>
      </c>
      <c r="AV17" s="78">
        <v>302.79698302999998</v>
      </c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</row>
    <row r="18" spans="1:70" x14ac:dyDescent="0.25">
      <c r="A18" s="80" t="s">
        <v>214</v>
      </c>
      <c r="B18" s="118" t="s">
        <v>131</v>
      </c>
      <c r="C18" s="78">
        <v>0</v>
      </c>
      <c r="D18" s="78">
        <v>0</v>
      </c>
      <c r="E18" s="78">
        <v>0</v>
      </c>
      <c r="F18" s="78">
        <v>0</v>
      </c>
      <c r="G18" s="78">
        <v>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78">
        <v>0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</row>
    <row r="19" spans="1:70" x14ac:dyDescent="0.25">
      <c r="A19" s="80" t="s">
        <v>215</v>
      </c>
      <c r="B19" s="117" t="s">
        <v>128</v>
      </c>
      <c r="C19" s="78">
        <f>+C20+C21</f>
        <v>3593.8</v>
      </c>
      <c r="D19" s="78">
        <f t="shared" ref="D19:N19" si="7">+D20+D21</f>
        <v>3886.7</v>
      </c>
      <c r="E19" s="78">
        <f t="shared" si="7"/>
        <v>3990</v>
      </c>
      <c r="F19" s="78">
        <f t="shared" si="7"/>
        <v>3886.7</v>
      </c>
      <c r="G19" s="78">
        <f t="shared" si="7"/>
        <v>3987.9</v>
      </c>
      <c r="H19" s="78">
        <f t="shared" si="7"/>
        <v>4647.5</v>
      </c>
      <c r="I19" s="78">
        <f t="shared" si="7"/>
        <v>4967.2</v>
      </c>
      <c r="J19" s="78">
        <f t="shared" si="7"/>
        <v>5106.8999999999996</v>
      </c>
      <c r="K19" s="78">
        <f t="shared" si="7"/>
        <v>5568.1</v>
      </c>
      <c r="L19" s="78">
        <f t="shared" si="7"/>
        <v>6136.7</v>
      </c>
      <c r="M19" s="78">
        <f t="shared" si="7"/>
        <v>7477.7</v>
      </c>
      <c r="N19" s="78">
        <f t="shared" si="7"/>
        <v>6479</v>
      </c>
      <c r="O19" s="78">
        <v>6559.1</v>
      </c>
      <c r="P19" s="78">
        <v>6804.8</v>
      </c>
      <c r="Q19" s="78">
        <v>7804.8</v>
      </c>
      <c r="R19" s="78">
        <v>6961.4</v>
      </c>
      <c r="S19" s="78">
        <v>6395.7</v>
      </c>
      <c r="T19" s="78">
        <v>6568.9</v>
      </c>
      <c r="U19" s="78">
        <v>7157.8</v>
      </c>
      <c r="V19" s="78">
        <v>6371</v>
      </c>
      <c r="W19" s="78">
        <v>5609.2000000000007</v>
      </c>
      <c r="X19" s="78">
        <v>6659.5</v>
      </c>
      <c r="Y19" s="78">
        <v>7179.2999999999993</v>
      </c>
      <c r="Z19" s="78">
        <v>6335.1</v>
      </c>
      <c r="AA19" s="78">
        <v>5680</v>
      </c>
      <c r="AB19" s="78">
        <v>5429.7000000000007</v>
      </c>
      <c r="AC19" s="78">
        <v>6158.2</v>
      </c>
      <c r="AD19" s="78">
        <v>5273.9</v>
      </c>
      <c r="AE19" s="78">
        <v>4559.4669999999996</v>
      </c>
      <c r="AF19" s="78">
        <v>5242.7740999999996</v>
      </c>
      <c r="AG19" s="78">
        <v>5578.9139999999998</v>
      </c>
      <c r="AH19" s="78">
        <v>5312.6014000000005</v>
      </c>
      <c r="AI19" s="78">
        <v>5443.1263999999992</v>
      </c>
      <c r="AJ19" s="78">
        <v>5599.5289000000002</v>
      </c>
      <c r="AK19" s="78">
        <v>5458.7849999999989</v>
      </c>
      <c r="AL19" s="78">
        <v>5784.6377000000002</v>
      </c>
      <c r="AM19" s="78">
        <v>5938.5539546200007</v>
      </c>
      <c r="AN19" s="78">
        <v>6021.8098979999995</v>
      </c>
      <c r="AO19" s="78">
        <v>6210.342208</v>
      </c>
      <c r="AP19" s="78">
        <v>5790.2436870000001</v>
      </c>
      <c r="AQ19" s="78">
        <v>5539.6784850000004</v>
      </c>
      <c r="AR19" s="78">
        <v>5904.5305490000001</v>
      </c>
      <c r="AS19" s="78">
        <v>5574.8403049999988</v>
      </c>
      <c r="AT19" s="78">
        <v>5235.6623600000003</v>
      </c>
      <c r="AU19" s="78">
        <v>3958.25432662</v>
      </c>
      <c r="AV19" s="78">
        <v>3046.2104153500004</v>
      </c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</row>
    <row r="20" spans="1:70" x14ac:dyDescent="0.25">
      <c r="A20" s="80" t="s">
        <v>216</v>
      </c>
      <c r="B20" s="118" t="s">
        <v>129</v>
      </c>
      <c r="C20" s="78">
        <v>3593.8</v>
      </c>
      <c r="D20" s="78">
        <v>3886.7</v>
      </c>
      <c r="E20" s="78">
        <v>3990</v>
      </c>
      <c r="F20" s="78">
        <v>3886.7</v>
      </c>
      <c r="G20" s="78">
        <v>3987.9</v>
      </c>
      <c r="H20" s="78">
        <v>4647.5</v>
      </c>
      <c r="I20" s="78">
        <v>4967.2</v>
      </c>
      <c r="J20" s="78">
        <v>5106.8999999999996</v>
      </c>
      <c r="K20" s="78">
        <v>5568.1</v>
      </c>
      <c r="L20" s="78">
        <v>6136.7</v>
      </c>
      <c r="M20" s="78">
        <v>7477.7</v>
      </c>
      <c r="N20" s="78">
        <v>6479</v>
      </c>
      <c r="O20" s="78">
        <v>6559.1</v>
      </c>
      <c r="P20" s="78">
        <v>6804.8</v>
      </c>
      <c r="Q20" s="78">
        <v>7804.8</v>
      </c>
      <c r="R20" s="78">
        <v>6961.4</v>
      </c>
      <c r="S20" s="78">
        <v>6395.7</v>
      </c>
      <c r="T20" s="78">
        <v>6568.9</v>
      </c>
      <c r="U20" s="78">
        <v>7157.8</v>
      </c>
      <c r="V20" s="78">
        <v>6371</v>
      </c>
      <c r="W20" s="78">
        <v>5609.2000000000007</v>
      </c>
      <c r="X20" s="78">
        <v>6659.5</v>
      </c>
      <c r="Y20" s="78">
        <v>7179.2999999999993</v>
      </c>
      <c r="Z20" s="78">
        <v>6335.1</v>
      </c>
      <c r="AA20" s="78">
        <v>5680</v>
      </c>
      <c r="AB20" s="78">
        <v>5429.7000000000007</v>
      </c>
      <c r="AC20" s="78">
        <v>6158.2</v>
      </c>
      <c r="AD20" s="78">
        <v>5273.9</v>
      </c>
      <c r="AE20" s="78">
        <v>4559.4669999999996</v>
      </c>
      <c r="AF20" s="78">
        <v>5242.7740999999996</v>
      </c>
      <c r="AG20" s="78">
        <v>5578.9139999999998</v>
      </c>
      <c r="AH20" s="78">
        <v>5312.6014000000005</v>
      </c>
      <c r="AI20" s="78">
        <v>5443.1263999999992</v>
      </c>
      <c r="AJ20" s="78">
        <v>5599.5289000000002</v>
      </c>
      <c r="AK20" s="78">
        <v>5458.7849999999989</v>
      </c>
      <c r="AL20" s="78">
        <v>5784.6377000000002</v>
      </c>
      <c r="AM20" s="78">
        <v>5938.5539546200007</v>
      </c>
      <c r="AN20" s="78">
        <v>6021.8098979999995</v>
      </c>
      <c r="AO20" s="78">
        <v>6210.342208</v>
      </c>
      <c r="AP20" s="78">
        <v>5790.2436870000001</v>
      </c>
      <c r="AQ20" s="78">
        <v>5539.6784850000004</v>
      </c>
      <c r="AR20" s="78">
        <v>5904.5305490000001</v>
      </c>
      <c r="AS20" s="78">
        <v>5574.8403049999988</v>
      </c>
      <c r="AT20" s="78">
        <v>5235.6623600000003</v>
      </c>
      <c r="AU20" s="78">
        <v>3958.25432662</v>
      </c>
      <c r="AV20" s="78">
        <v>3046.2104153500004</v>
      </c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</row>
    <row r="21" spans="1:70" x14ac:dyDescent="0.25">
      <c r="A21" s="80" t="s">
        <v>217</v>
      </c>
      <c r="B21" s="118" t="s">
        <v>131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  <c r="AU21" s="78">
        <v>0</v>
      </c>
      <c r="AV21" s="78">
        <v>0</v>
      </c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</row>
    <row r="22" spans="1:70" x14ac:dyDescent="0.25">
      <c r="A22" s="80" t="s">
        <v>218</v>
      </c>
      <c r="B22" s="116" t="s">
        <v>4</v>
      </c>
      <c r="C22" s="78">
        <f>+C23-C24</f>
        <v>801.4</v>
      </c>
      <c r="D22" s="78">
        <f t="shared" ref="D22:N22" si="8">+D23-D24</f>
        <v>814.30000000000018</v>
      </c>
      <c r="E22" s="78">
        <f t="shared" si="8"/>
        <v>819.90000000000009</v>
      </c>
      <c r="F22" s="78">
        <f t="shared" si="8"/>
        <v>868.3</v>
      </c>
      <c r="G22" s="78">
        <f t="shared" si="8"/>
        <v>853.49999999999989</v>
      </c>
      <c r="H22" s="78">
        <f t="shared" si="8"/>
        <v>808.40000000000009</v>
      </c>
      <c r="I22" s="78">
        <f t="shared" si="8"/>
        <v>877.09999999999991</v>
      </c>
      <c r="J22" s="78">
        <f t="shared" si="8"/>
        <v>1085.2</v>
      </c>
      <c r="K22" s="78">
        <f t="shared" si="8"/>
        <v>933.3</v>
      </c>
      <c r="L22" s="78">
        <f t="shared" si="8"/>
        <v>846.40000000000009</v>
      </c>
      <c r="M22" s="78">
        <f t="shared" si="8"/>
        <v>1072.6999999999998</v>
      </c>
      <c r="N22" s="78">
        <f t="shared" si="8"/>
        <v>953.59999999999991</v>
      </c>
      <c r="O22" s="78">
        <v>1316.9999999999998</v>
      </c>
      <c r="P22" s="78">
        <v>1268.9000000000003</v>
      </c>
      <c r="Q22" s="78">
        <v>1316.5</v>
      </c>
      <c r="R22" s="78">
        <v>1151.5999999999999</v>
      </c>
      <c r="S22" s="78">
        <v>1611.9999999999998</v>
      </c>
      <c r="T22" s="78">
        <v>1310.3999999999994</v>
      </c>
      <c r="U22" s="78">
        <v>1505.1999999999996</v>
      </c>
      <c r="V22" s="78">
        <v>1230.4999999999995</v>
      </c>
      <c r="W22" s="78">
        <v>1800.6999999999996</v>
      </c>
      <c r="X22" s="78">
        <v>1694.7999999999993</v>
      </c>
      <c r="Y22" s="78">
        <v>1485.8999999999999</v>
      </c>
      <c r="Z22" s="78">
        <v>1515.6000000000008</v>
      </c>
      <c r="AA22" s="78">
        <v>1798.3999999999999</v>
      </c>
      <c r="AB22" s="78">
        <v>1849.3000000000009</v>
      </c>
      <c r="AC22" s="78">
        <v>1716.3000000000009</v>
      </c>
      <c r="AD22" s="78">
        <v>1677.7</v>
      </c>
      <c r="AE22" s="78">
        <v>1983.8947399700003</v>
      </c>
      <c r="AF22" s="78">
        <v>1822.3602184000008</v>
      </c>
      <c r="AG22" s="78">
        <v>1796.1506774799998</v>
      </c>
      <c r="AH22" s="78">
        <v>1891.392260619999</v>
      </c>
      <c r="AI22" s="78">
        <v>2252.9506355600001</v>
      </c>
      <c r="AJ22" s="78">
        <v>2232.1034714300004</v>
      </c>
      <c r="AK22" s="78">
        <v>2077.90609769</v>
      </c>
      <c r="AL22" s="78">
        <v>2107.9774840499995</v>
      </c>
      <c r="AM22" s="78">
        <v>2443.4296231899998</v>
      </c>
      <c r="AN22" s="78">
        <v>2325.27022347</v>
      </c>
      <c r="AO22" s="78">
        <v>2104.5347713599999</v>
      </c>
      <c r="AP22" s="78">
        <v>1982.5854129000002</v>
      </c>
      <c r="AQ22" s="78">
        <v>2396.2799736800002</v>
      </c>
      <c r="AR22" s="78">
        <v>2199.4058367500002</v>
      </c>
      <c r="AS22" s="78">
        <v>2125.09515706</v>
      </c>
      <c r="AT22" s="78">
        <v>2088.2832905700006</v>
      </c>
      <c r="AU22" s="78">
        <v>2029.0807758899996</v>
      </c>
      <c r="AV22" s="78">
        <v>1009.48357129</v>
      </c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</row>
    <row r="23" spans="1:70" x14ac:dyDescent="0.25">
      <c r="A23" s="80" t="s">
        <v>219</v>
      </c>
      <c r="B23" s="117" t="s">
        <v>127</v>
      </c>
      <c r="C23" s="78">
        <f>+C25+C27+C29+C37+C43</f>
        <v>1383.8</v>
      </c>
      <c r="D23" s="78">
        <f t="shared" ref="D23:N23" si="9">+D25+D27+D29+D37+D43</f>
        <v>1296.8000000000002</v>
      </c>
      <c r="E23" s="78">
        <f t="shared" si="9"/>
        <v>1331.9</v>
      </c>
      <c r="F23" s="78">
        <f t="shared" si="9"/>
        <v>1482.3</v>
      </c>
      <c r="G23" s="78">
        <f t="shared" si="9"/>
        <v>1475.1</v>
      </c>
      <c r="H23" s="78">
        <f t="shared" si="9"/>
        <v>1473.6000000000001</v>
      </c>
      <c r="I23" s="78">
        <f t="shared" si="9"/>
        <v>1608.6</v>
      </c>
      <c r="J23" s="78">
        <f t="shared" si="9"/>
        <v>1854.7</v>
      </c>
      <c r="K23" s="78">
        <f t="shared" si="9"/>
        <v>1985.6</v>
      </c>
      <c r="L23" s="78">
        <f t="shared" si="9"/>
        <v>1901.4</v>
      </c>
      <c r="M23" s="78">
        <f t="shared" si="9"/>
        <v>2043.3999999999999</v>
      </c>
      <c r="N23" s="78">
        <f t="shared" si="9"/>
        <v>2178.1</v>
      </c>
      <c r="O23" s="78">
        <v>2286.1999999999998</v>
      </c>
      <c r="P23" s="78">
        <v>2227.2000000000003</v>
      </c>
      <c r="Q23" s="78">
        <v>2391.9</v>
      </c>
      <c r="R23" s="78">
        <v>2441.6</v>
      </c>
      <c r="S23" s="78">
        <v>2696.2</v>
      </c>
      <c r="T23" s="78">
        <v>2546.4999999999995</v>
      </c>
      <c r="U23" s="78">
        <v>2806.2</v>
      </c>
      <c r="V23" s="78">
        <v>2751.5999999999995</v>
      </c>
      <c r="W23" s="78">
        <v>3092.5999999999995</v>
      </c>
      <c r="X23" s="78">
        <v>2806.8999999999992</v>
      </c>
      <c r="Y23" s="78">
        <v>2659.2999999999997</v>
      </c>
      <c r="Z23" s="78">
        <v>2878.8000000000006</v>
      </c>
      <c r="AA23" s="78">
        <v>3120.5</v>
      </c>
      <c r="AB23" s="78">
        <v>2937.5000000000009</v>
      </c>
      <c r="AC23" s="78">
        <v>2894.9000000000005</v>
      </c>
      <c r="AD23" s="78">
        <v>2912.6</v>
      </c>
      <c r="AE23" s="78">
        <v>3173.3221528800004</v>
      </c>
      <c r="AF23" s="78">
        <v>2986.2378271500006</v>
      </c>
      <c r="AG23" s="78">
        <v>2970.5534896599997</v>
      </c>
      <c r="AH23" s="78">
        <v>3144.9745405299991</v>
      </c>
      <c r="AI23" s="78">
        <v>3479.61751938</v>
      </c>
      <c r="AJ23" s="78">
        <v>3342.0041623800003</v>
      </c>
      <c r="AK23" s="78">
        <v>3215.6311347699998</v>
      </c>
      <c r="AL23" s="78">
        <v>3298.9901807699998</v>
      </c>
      <c r="AM23" s="78">
        <v>3728.6596651099999</v>
      </c>
      <c r="AN23" s="78">
        <v>3490.1549337400002</v>
      </c>
      <c r="AO23" s="78">
        <v>3281.5502686999998</v>
      </c>
      <c r="AP23" s="78">
        <v>3295.99135372</v>
      </c>
      <c r="AQ23" s="78">
        <v>3684.5145730000004</v>
      </c>
      <c r="AR23" s="78">
        <v>3505.2068080000004</v>
      </c>
      <c r="AS23" s="78">
        <v>3380.9957959999997</v>
      </c>
      <c r="AT23" s="78">
        <v>3361.8737520000004</v>
      </c>
      <c r="AU23" s="78">
        <v>3175.6293777999995</v>
      </c>
      <c r="AV23" s="78">
        <v>1531.19944685</v>
      </c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</row>
    <row r="24" spans="1:70" x14ac:dyDescent="0.25">
      <c r="A24" s="80" t="s">
        <v>220</v>
      </c>
      <c r="B24" s="117" t="s">
        <v>128</v>
      </c>
      <c r="C24" s="78">
        <f>+C26+C28+C33+C40+C52</f>
        <v>582.4</v>
      </c>
      <c r="D24" s="78">
        <f t="shared" ref="D24:N24" si="10">+D26+D28+D33+D40+D52</f>
        <v>482.50000000000006</v>
      </c>
      <c r="E24" s="78">
        <f t="shared" si="10"/>
        <v>512</v>
      </c>
      <c r="F24" s="78">
        <f t="shared" si="10"/>
        <v>614</v>
      </c>
      <c r="G24" s="78">
        <f t="shared" si="10"/>
        <v>621.6</v>
      </c>
      <c r="H24" s="78">
        <f t="shared" si="10"/>
        <v>665.2</v>
      </c>
      <c r="I24" s="78">
        <f t="shared" si="10"/>
        <v>731.5</v>
      </c>
      <c r="J24" s="78">
        <f t="shared" si="10"/>
        <v>769.5</v>
      </c>
      <c r="K24" s="78">
        <f t="shared" si="10"/>
        <v>1052.3</v>
      </c>
      <c r="L24" s="78">
        <f t="shared" si="10"/>
        <v>1055</v>
      </c>
      <c r="M24" s="78">
        <f t="shared" si="10"/>
        <v>970.69999999999993</v>
      </c>
      <c r="N24" s="78">
        <f t="shared" si="10"/>
        <v>1224.5</v>
      </c>
      <c r="O24" s="78">
        <v>969.2</v>
      </c>
      <c r="P24" s="78">
        <v>958.3</v>
      </c>
      <c r="Q24" s="78">
        <v>1075.4000000000001</v>
      </c>
      <c r="R24" s="78">
        <v>1290</v>
      </c>
      <c r="S24" s="78">
        <v>1084.2</v>
      </c>
      <c r="T24" s="78">
        <v>1236.1000000000001</v>
      </c>
      <c r="U24" s="78">
        <v>1301.0000000000002</v>
      </c>
      <c r="V24" s="78">
        <v>1521.1</v>
      </c>
      <c r="W24" s="78">
        <v>1291.8999999999999</v>
      </c>
      <c r="X24" s="78">
        <v>1112.0999999999999</v>
      </c>
      <c r="Y24" s="78">
        <v>1173.3999999999999</v>
      </c>
      <c r="Z24" s="78">
        <v>1363.1999999999998</v>
      </c>
      <c r="AA24" s="78">
        <v>1322.1000000000001</v>
      </c>
      <c r="AB24" s="78">
        <v>1088.2</v>
      </c>
      <c r="AC24" s="78">
        <v>1178.5999999999997</v>
      </c>
      <c r="AD24" s="78">
        <v>1234.8999999999999</v>
      </c>
      <c r="AE24" s="78">
        <v>1189.4274129100002</v>
      </c>
      <c r="AF24" s="78">
        <v>1163.8776087499998</v>
      </c>
      <c r="AG24" s="78">
        <v>1174.40281218</v>
      </c>
      <c r="AH24" s="78">
        <v>1253.5822799100001</v>
      </c>
      <c r="AI24" s="78">
        <v>1226.6668838199998</v>
      </c>
      <c r="AJ24" s="78">
        <v>1109.9006909499999</v>
      </c>
      <c r="AK24" s="78">
        <v>1137.72503708</v>
      </c>
      <c r="AL24" s="78">
        <v>1191.0126967200003</v>
      </c>
      <c r="AM24" s="78">
        <v>1285.2300419199998</v>
      </c>
      <c r="AN24" s="78">
        <v>1164.8847102699999</v>
      </c>
      <c r="AO24" s="78">
        <v>1177.0154973399999</v>
      </c>
      <c r="AP24" s="78">
        <v>1313.4059408199998</v>
      </c>
      <c r="AQ24" s="78">
        <v>1288.2345993200001</v>
      </c>
      <c r="AR24" s="78">
        <v>1305.80097125</v>
      </c>
      <c r="AS24" s="78">
        <v>1255.9006389399997</v>
      </c>
      <c r="AT24" s="78">
        <v>1273.5904614299998</v>
      </c>
      <c r="AU24" s="78">
        <v>1146.5486019099999</v>
      </c>
      <c r="AV24" s="78">
        <v>521.71587555999997</v>
      </c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</row>
    <row r="25" spans="1:70" x14ac:dyDescent="0.25">
      <c r="A25" s="80" t="s">
        <v>221</v>
      </c>
      <c r="B25" s="118" t="s">
        <v>132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78">
        <v>0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0</v>
      </c>
      <c r="AU25" s="78">
        <v>0</v>
      </c>
      <c r="AV25" s="78">
        <v>0</v>
      </c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</row>
    <row r="26" spans="1:70" x14ac:dyDescent="0.25">
      <c r="A26" s="80" t="s">
        <v>222</v>
      </c>
      <c r="B26" s="118" t="s">
        <v>195</v>
      </c>
      <c r="C26" s="78">
        <v>0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0</v>
      </c>
      <c r="AU26" s="78">
        <v>0</v>
      </c>
      <c r="AV26" s="78">
        <v>0</v>
      </c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</row>
    <row r="27" spans="1:70" x14ac:dyDescent="0.25">
      <c r="A27" s="80" t="s">
        <v>223</v>
      </c>
      <c r="B27" s="118" t="s">
        <v>133</v>
      </c>
      <c r="C27" s="78">
        <v>0.9</v>
      </c>
      <c r="D27" s="78">
        <v>0.7</v>
      </c>
      <c r="E27" s="78">
        <v>0.9</v>
      </c>
      <c r="F27" s="78">
        <v>0.8</v>
      </c>
      <c r="G27" s="78">
        <v>0.8</v>
      </c>
      <c r="H27" s="78">
        <v>0.9</v>
      </c>
      <c r="I27" s="78">
        <v>0.8</v>
      </c>
      <c r="J27" s="78">
        <v>0.9</v>
      </c>
      <c r="K27" s="78">
        <v>2.2999999999999998</v>
      </c>
      <c r="L27" s="78">
        <v>2.2999999999999998</v>
      </c>
      <c r="M27" s="78">
        <v>2.2999999999999998</v>
      </c>
      <c r="N27" s="78">
        <v>3.2</v>
      </c>
      <c r="O27" s="78">
        <v>3.2</v>
      </c>
      <c r="P27" s="78">
        <v>3.2</v>
      </c>
      <c r="Q27" s="78">
        <v>3.2</v>
      </c>
      <c r="R27" s="78">
        <v>3.2</v>
      </c>
      <c r="S27" s="78">
        <v>3.7</v>
      </c>
      <c r="T27" s="78">
        <v>3.7</v>
      </c>
      <c r="U27" s="78">
        <v>3.7</v>
      </c>
      <c r="V27" s="78">
        <v>3.7</v>
      </c>
      <c r="W27" s="78">
        <v>4.0999999999999996</v>
      </c>
      <c r="X27" s="78">
        <v>4.0999999999999996</v>
      </c>
      <c r="Y27" s="78">
        <v>4.2</v>
      </c>
      <c r="Z27" s="78">
        <v>4.3</v>
      </c>
      <c r="AA27" s="78">
        <v>4.0999999999999996</v>
      </c>
      <c r="AB27" s="78">
        <v>4.0999999999999996</v>
      </c>
      <c r="AC27" s="78">
        <v>4.2</v>
      </c>
      <c r="AD27" s="78">
        <v>4.3</v>
      </c>
      <c r="AE27" s="78">
        <v>3.7037</v>
      </c>
      <c r="AF27" s="78">
        <v>3.7073999999999998</v>
      </c>
      <c r="AG27" s="78">
        <v>3.8037999999999998</v>
      </c>
      <c r="AH27" s="78">
        <v>3.8075999999999999</v>
      </c>
      <c r="AI27" s="78">
        <v>3.9039000000000001</v>
      </c>
      <c r="AJ27" s="78">
        <v>3.9077999999999999</v>
      </c>
      <c r="AK27" s="78">
        <v>4.1040999999999999</v>
      </c>
      <c r="AL27" s="78">
        <v>4.2084000000000001</v>
      </c>
      <c r="AM27" s="78">
        <v>4.1040999999999999</v>
      </c>
      <c r="AN27" s="78">
        <v>4.008</v>
      </c>
      <c r="AO27" s="78">
        <v>4.1040999999999999</v>
      </c>
      <c r="AP27" s="78">
        <v>4.2084000000000001</v>
      </c>
      <c r="AQ27" s="78">
        <v>4.2</v>
      </c>
      <c r="AR27" s="78">
        <v>4</v>
      </c>
      <c r="AS27" s="78">
        <v>4.0999999999999996</v>
      </c>
      <c r="AT27" s="78">
        <v>4.0999999999999996</v>
      </c>
      <c r="AU27" s="78">
        <v>3.9</v>
      </c>
      <c r="AV27" s="78">
        <v>3.1</v>
      </c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</row>
    <row r="28" spans="1:70" x14ac:dyDescent="0.25">
      <c r="A28" s="80" t="s">
        <v>224</v>
      </c>
      <c r="B28" s="118" t="s">
        <v>134</v>
      </c>
      <c r="C28" s="78">
        <v>0.7</v>
      </c>
      <c r="D28" s="78">
        <v>0.8</v>
      </c>
      <c r="E28" s="78">
        <v>1.1000000000000001</v>
      </c>
      <c r="F28" s="78">
        <v>1.3</v>
      </c>
      <c r="G28" s="78">
        <v>1.1000000000000001</v>
      </c>
      <c r="H28" s="78">
        <v>1.1000000000000001</v>
      </c>
      <c r="I28" s="78">
        <v>1.2</v>
      </c>
      <c r="J28" s="78">
        <v>1.1000000000000001</v>
      </c>
      <c r="K28" s="78">
        <v>1.1000000000000001</v>
      </c>
      <c r="L28" s="78">
        <v>1</v>
      </c>
      <c r="M28" s="78">
        <v>1.4</v>
      </c>
      <c r="N28" s="78">
        <v>1.2</v>
      </c>
      <c r="O28" s="78">
        <v>1.9</v>
      </c>
      <c r="P28" s="78">
        <v>2.2000000000000002</v>
      </c>
      <c r="Q28" s="78">
        <v>2.6</v>
      </c>
      <c r="R28" s="78">
        <v>3</v>
      </c>
      <c r="S28" s="78">
        <v>2.7</v>
      </c>
      <c r="T28" s="78">
        <v>2.6</v>
      </c>
      <c r="U28" s="78">
        <v>2.9</v>
      </c>
      <c r="V28" s="78">
        <v>3.1</v>
      </c>
      <c r="W28" s="78">
        <v>2.8</v>
      </c>
      <c r="X28" s="78">
        <v>2.8</v>
      </c>
      <c r="Y28" s="78">
        <v>2.9</v>
      </c>
      <c r="Z28" s="78">
        <v>2.9</v>
      </c>
      <c r="AA28" s="78">
        <v>2.6</v>
      </c>
      <c r="AB28" s="78">
        <v>2.6</v>
      </c>
      <c r="AC28" s="78">
        <v>1.7</v>
      </c>
      <c r="AD28" s="78">
        <v>1.7</v>
      </c>
      <c r="AE28" s="78">
        <v>1.4</v>
      </c>
      <c r="AF28" s="78">
        <v>1.5</v>
      </c>
      <c r="AG28" s="78">
        <v>1.5</v>
      </c>
      <c r="AH28" s="78">
        <v>1.4</v>
      </c>
      <c r="AI28" s="78">
        <v>1.1000000000000001</v>
      </c>
      <c r="AJ28" s="78">
        <v>1.3</v>
      </c>
      <c r="AK28" s="78">
        <v>1.4</v>
      </c>
      <c r="AL28" s="78">
        <v>1.3</v>
      </c>
      <c r="AM28" s="78">
        <v>1.4</v>
      </c>
      <c r="AN28" s="78">
        <v>1.3</v>
      </c>
      <c r="AO28" s="78">
        <v>1.4</v>
      </c>
      <c r="AP28" s="78">
        <v>1.3</v>
      </c>
      <c r="AQ28" s="78">
        <v>1.5</v>
      </c>
      <c r="AR28" s="78">
        <v>1.6</v>
      </c>
      <c r="AS28" s="78">
        <v>1.7254419999999999</v>
      </c>
      <c r="AT28" s="78">
        <v>1.8022629999999999</v>
      </c>
      <c r="AU28" s="78">
        <v>1.5494698099999999</v>
      </c>
      <c r="AV28" s="78">
        <v>0.43104345999999999</v>
      </c>
      <c r="BG28" s="136"/>
      <c r="BH28" s="136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</row>
    <row r="29" spans="1:70" x14ac:dyDescent="0.25">
      <c r="A29" s="80" t="s">
        <v>225</v>
      </c>
      <c r="B29" s="118" t="s">
        <v>135</v>
      </c>
      <c r="C29" s="78">
        <f>SUM(C30:C32)</f>
        <v>774.5</v>
      </c>
      <c r="D29" s="78">
        <f t="shared" ref="D29:N29" si="11">SUM(D30:D32)</f>
        <v>753.6</v>
      </c>
      <c r="E29" s="78">
        <f t="shared" si="11"/>
        <v>783.2</v>
      </c>
      <c r="F29" s="78">
        <f t="shared" si="11"/>
        <v>827.6</v>
      </c>
      <c r="G29" s="78">
        <f t="shared" si="11"/>
        <v>805.5</v>
      </c>
      <c r="H29" s="78">
        <f t="shared" si="11"/>
        <v>805.5</v>
      </c>
      <c r="I29" s="78">
        <f t="shared" si="11"/>
        <v>878.2</v>
      </c>
      <c r="J29" s="78">
        <f t="shared" si="11"/>
        <v>946.19999999999993</v>
      </c>
      <c r="K29" s="78">
        <f t="shared" si="11"/>
        <v>1020.7</v>
      </c>
      <c r="L29" s="78">
        <f t="shared" si="11"/>
        <v>944.30000000000007</v>
      </c>
      <c r="M29" s="78">
        <f t="shared" si="11"/>
        <v>1021.9</v>
      </c>
      <c r="N29" s="78">
        <f t="shared" si="11"/>
        <v>1046</v>
      </c>
      <c r="O29" s="78">
        <v>1169.5999999999999</v>
      </c>
      <c r="P29" s="78">
        <v>1139.7</v>
      </c>
      <c r="Q29" s="78">
        <v>1230.3</v>
      </c>
      <c r="R29" s="78">
        <v>1271.0999999999999</v>
      </c>
      <c r="S29" s="78">
        <v>1263.5</v>
      </c>
      <c r="T29" s="78">
        <v>1224.2</v>
      </c>
      <c r="U29" s="78">
        <v>1318.7</v>
      </c>
      <c r="V29" s="78">
        <v>1375.8</v>
      </c>
      <c r="W29" s="78">
        <v>1403.7</v>
      </c>
      <c r="X29" s="78">
        <v>1324.1000000000001</v>
      </c>
      <c r="Y29" s="78">
        <v>1308</v>
      </c>
      <c r="Z29" s="78">
        <v>1420.7</v>
      </c>
      <c r="AA29" s="78">
        <v>1365.5000000000002</v>
      </c>
      <c r="AB29" s="78">
        <v>1302.0000000000002</v>
      </c>
      <c r="AC29" s="78">
        <v>1385.6</v>
      </c>
      <c r="AD29" s="78">
        <v>1387.2000000000003</v>
      </c>
      <c r="AE29" s="78">
        <v>1383.0152</v>
      </c>
      <c r="AF29" s="78">
        <v>1283.4902</v>
      </c>
      <c r="AG29" s="78">
        <v>1433.9813000000001</v>
      </c>
      <c r="AH29" s="78">
        <v>1503.7649999999999</v>
      </c>
      <c r="AI29" s="78">
        <v>1594.4347000000002</v>
      </c>
      <c r="AJ29" s="78">
        <v>1525.7809999999997</v>
      </c>
      <c r="AK29" s="78">
        <v>1632.1085</v>
      </c>
      <c r="AL29" s="78">
        <v>1706.6801</v>
      </c>
      <c r="AM29" s="78">
        <v>1723.5932000000003</v>
      </c>
      <c r="AN29" s="78">
        <v>1654.8398999999999</v>
      </c>
      <c r="AO29" s="78">
        <v>1690.8657000000001</v>
      </c>
      <c r="AP29" s="78">
        <v>1745.2533000000001</v>
      </c>
      <c r="AQ29" s="78">
        <v>1717.848825</v>
      </c>
      <c r="AR29" s="78">
        <v>1674.47765</v>
      </c>
      <c r="AS29" s="78">
        <v>1809.107405</v>
      </c>
      <c r="AT29" s="78">
        <v>1855.3066389999999</v>
      </c>
      <c r="AU29" s="78">
        <v>1758.3333836899999</v>
      </c>
      <c r="AV29" s="78">
        <v>1085.9080611900001</v>
      </c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</row>
    <row r="30" spans="1:70" x14ac:dyDescent="0.25">
      <c r="A30" s="80" t="s">
        <v>226</v>
      </c>
      <c r="B30" s="120" t="s">
        <v>136</v>
      </c>
      <c r="C30" s="78">
        <v>201</v>
      </c>
      <c r="D30" s="78">
        <v>171.8</v>
      </c>
      <c r="E30" s="78">
        <v>205.1</v>
      </c>
      <c r="F30" s="78">
        <v>217.6</v>
      </c>
      <c r="G30" s="78">
        <v>219.5</v>
      </c>
      <c r="H30" s="78">
        <v>194.1</v>
      </c>
      <c r="I30" s="78">
        <v>232.4</v>
      </c>
      <c r="J30" s="78">
        <v>230.1</v>
      </c>
      <c r="K30" s="78">
        <v>268.39999999999998</v>
      </c>
      <c r="L30" s="78">
        <v>222.9</v>
      </c>
      <c r="M30" s="78">
        <v>301.3</v>
      </c>
      <c r="N30" s="78">
        <v>318.60000000000002</v>
      </c>
      <c r="O30" s="78">
        <v>363.3</v>
      </c>
      <c r="P30" s="78">
        <v>340.8</v>
      </c>
      <c r="Q30" s="78">
        <v>402.8</v>
      </c>
      <c r="R30" s="78">
        <v>414.5</v>
      </c>
      <c r="S30" s="78">
        <v>460.3</v>
      </c>
      <c r="T30" s="78">
        <v>430.90000000000003</v>
      </c>
      <c r="U30" s="78">
        <v>494.7</v>
      </c>
      <c r="V30" s="78">
        <v>499.6</v>
      </c>
      <c r="W30" s="78">
        <v>528</v>
      </c>
      <c r="X30" s="78">
        <v>507.3</v>
      </c>
      <c r="Y30" s="78">
        <v>470.4</v>
      </c>
      <c r="Z30" s="78">
        <v>513.79999999999995</v>
      </c>
      <c r="AA30" s="78">
        <v>472.3</v>
      </c>
      <c r="AB30" s="78">
        <v>397.8</v>
      </c>
      <c r="AC30" s="78">
        <v>476.5</v>
      </c>
      <c r="AD30" s="78">
        <v>459.6</v>
      </c>
      <c r="AE30" s="78">
        <v>488.28840000000002</v>
      </c>
      <c r="AF30" s="78">
        <v>431.68540000000002</v>
      </c>
      <c r="AG30" s="78">
        <v>549.72359999999992</v>
      </c>
      <c r="AH30" s="78">
        <v>579.32140000000004</v>
      </c>
      <c r="AI30" s="78">
        <v>591.55869999999993</v>
      </c>
      <c r="AJ30" s="78">
        <v>549.71229999999991</v>
      </c>
      <c r="AK30" s="78">
        <v>626.00920000000008</v>
      </c>
      <c r="AL30" s="78">
        <v>637.51729999999998</v>
      </c>
      <c r="AM30" s="78">
        <v>674.48030000000006</v>
      </c>
      <c r="AN30" s="78">
        <v>593.86249999999995</v>
      </c>
      <c r="AO30" s="78">
        <v>629.7989</v>
      </c>
      <c r="AP30" s="78">
        <v>623.67349999999999</v>
      </c>
      <c r="AQ30" s="78">
        <v>631.07749699999999</v>
      </c>
      <c r="AR30" s="78">
        <v>600.93717599999991</v>
      </c>
      <c r="AS30" s="78">
        <v>664.36949699999991</v>
      </c>
      <c r="AT30" s="78">
        <v>634.37649399999998</v>
      </c>
      <c r="AU30" s="78">
        <v>553.35596085999987</v>
      </c>
      <c r="AV30" s="78">
        <v>8.7829431499999995</v>
      </c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</row>
    <row r="31" spans="1:70" x14ac:dyDescent="0.25">
      <c r="A31" s="80" t="s">
        <v>227</v>
      </c>
      <c r="B31" s="120" t="s">
        <v>137</v>
      </c>
      <c r="C31" s="78">
        <v>5.2</v>
      </c>
      <c r="D31" s="78">
        <v>5.6</v>
      </c>
      <c r="E31" s="78">
        <v>5.5</v>
      </c>
      <c r="F31" s="78">
        <v>5.8</v>
      </c>
      <c r="G31" s="78">
        <v>5.0999999999999996</v>
      </c>
      <c r="H31" s="78">
        <v>6.7</v>
      </c>
      <c r="I31" s="78">
        <v>6.8</v>
      </c>
      <c r="J31" s="78">
        <v>6.7</v>
      </c>
      <c r="K31" s="78">
        <v>7.1</v>
      </c>
      <c r="L31" s="78">
        <v>6.2</v>
      </c>
      <c r="M31" s="78">
        <v>6.7</v>
      </c>
      <c r="N31" s="78">
        <v>8.1999999999999993</v>
      </c>
      <c r="O31" s="78">
        <v>5.9</v>
      </c>
      <c r="P31" s="78">
        <v>6.2</v>
      </c>
      <c r="Q31" s="78">
        <v>6.7</v>
      </c>
      <c r="R31" s="78">
        <v>6.3</v>
      </c>
      <c r="S31" s="78">
        <v>7.5</v>
      </c>
      <c r="T31" s="78">
        <v>9.3000000000000007</v>
      </c>
      <c r="U31" s="78">
        <v>9.9</v>
      </c>
      <c r="V31" s="78">
        <v>12.2</v>
      </c>
      <c r="W31" s="78">
        <v>9.5</v>
      </c>
      <c r="X31" s="78">
        <v>11.1</v>
      </c>
      <c r="Y31" s="78">
        <v>10.399999999999999</v>
      </c>
      <c r="Z31" s="78">
        <v>10.199999999999999</v>
      </c>
      <c r="AA31" s="78">
        <v>9.8000000000000007</v>
      </c>
      <c r="AB31" s="78">
        <v>11.1</v>
      </c>
      <c r="AC31" s="78">
        <v>14.6</v>
      </c>
      <c r="AD31" s="78">
        <v>11.600000000000001</v>
      </c>
      <c r="AE31" s="78">
        <v>11.738100000000001</v>
      </c>
      <c r="AF31" s="78">
        <v>13.221399999999999</v>
      </c>
      <c r="AG31" s="78">
        <v>13.445499999999999</v>
      </c>
      <c r="AH31" s="78">
        <v>14.262899999999998</v>
      </c>
      <c r="AI31" s="78">
        <v>12.8551</v>
      </c>
      <c r="AJ31" s="78">
        <v>14.110200000000001</v>
      </c>
      <c r="AK31" s="78">
        <v>13.634699999999999</v>
      </c>
      <c r="AL31" s="78">
        <v>14.8935</v>
      </c>
      <c r="AM31" s="78">
        <v>14.889099999999999</v>
      </c>
      <c r="AN31" s="78">
        <v>17.456400000000002</v>
      </c>
      <c r="AO31" s="78">
        <v>16.956599999999998</v>
      </c>
      <c r="AP31" s="78">
        <v>18.072600000000001</v>
      </c>
      <c r="AQ31" s="78">
        <v>18.492888999999998</v>
      </c>
      <c r="AR31" s="78">
        <v>20.625481000000001</v>
      </c>
      <c r="AS31" s="78">
        <v>17.918521999999999</v>
      </c>
      <c r="AT31" s="78">
        <v>18.793727000000001</v>
      </c>
      <c r="AU31" s="78">
        <v>15.233891209999999</v>
      </c>
      <c r="AV31" s="78">
        <v>0.85593134000000004</v>
      </c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</row>
    <row r="32" spans="1:70" x14ac:dyDescent="0.25">
      <c r="A32" s="83" t="s">
        <v>228</v>
      </c>
      <c r="B32" s="120" t="s">
        <v>138</v>
      </c>
      <c r="C32" s="78">
        <v>568.29999999999995</v>
      </c>
      <c r="D32" s="78">
        <v>576.20000000000005</v>
      </c>
      <c r="E32" s="78">
        <v>572.6</v>
      </c>
      <c r="F32" s="78">
        <v>604.20000000000005</v>
      </c>
      <c r="G32" s="78">
        <v>580.9</v>
      </c>
      <c r="H32" s="78">
        <v>604.70000000000005</v>
      </c>
      <c r="I32" s="78">
        <v>639</v>
      </c>
      <c r="J32" s="78">
        <v>709.4</v>
      </c>
      <c r="K32" s="78">
        <v>745.2</v>
      </c>
      <c r="L32" s="78">
        <v>715.2</v>
      </c>
      <c r="M32" s="78">
        <v>713.9</v>
      </c>
      <c r="N32" s="78">
        <v>719.2</v>
      </c>
      <c r="O32" s="78">
        <v>800.4</v>
      </c>
      <c r="P32" s="78">
        <v>792.7</v>
      </c>
      <c r="Q32" s="78">
        <v>820.8</v>
      </c>
      <c r="R32" s="78">
        <v>850.3</v>
      </c>
      <c r="S32" s="78">
        <v>795.7</v>
      </c>
      <c r="T32" s="78">
        <v>784.00000000000011</v>
      </c>
      <c r="U32" s="78">
        <v>814.1</v>
      </c>
      <c r="V32" s="78">
        <v>864</v>
      </c>
      <c r="W32" s="78">
        <v>866.19999999999993</v>
      </c>
      <c r="X32" s="78">
        <v>805.7</v>
      </c>
      <c r="Y32" s="78">
        <v>827.20000000000016</v>
      </c>
      <c r="Z32" s="78">
        <v>896.7</v>
      </c>
      <c r="AA32" s="78">
        <v>883.40000000000009</v>
      </c>
      <c r="AB32" s="78">
        <v>893.10000000000014</v>
      </c>
      <c r="AC32" s="78">
        <v>894.49999999999989</v>
      </c>
      <c r="AD32" s="78">
        <v>916</v>
      </c>
      <c r="AE32" s="78">
        <v>882.98869999999999</v>
      </c>
      <c r="AF32" s="78">
        <v>838.58339999999998</v>
      </c>
      <c r="AG32" s="78">
        <v>870.81219999999996</v>
      </c>
      <c r="AH32" s="78">
        <v>910.1807</v>
      </c>
      <c r="AI32" s="78">
        <v>990.0209000000001</v>
      </c>
      <c r="AJ32" s="78">
        <v>961.95849999999984</v>
      </c>
      <c r="AK32" s="78">
        <v>992.4645999999999</v>
      </c>
      <c r="AL32" s="78">
        <v>1054.2692999999999</v>
      </c>
      <c r="AM32" s="78">
        <v>1034.2238</v>
      </c>
      <c r="AN32" s="78">
        <v>1043.521</v>
      </c>
      <c r="AO32" s="78">
        <v>1044.1102000000001</v>
      </c>
      <c r="AP32" s="78">
        <v>1103.5072</v>
      </c>
      <c r="AQ32" s="78">
        <v>1068.2784389999999</v>
      </c>
      <c r="AR32" s="78">
        <v>1052.9149930000001</v>
      </c>
      <c r="AS32" s="78">
        <v>1126.8193860000001</v>
      </c>
      <c r="AT32" s="78">
        <v>1202.1364179999998</v>
      </c>
      <c r="AU32" s="78">
        <v>1189.7435316200001</v>
      </c>
      <c r="AV32" s="78">
        <v>1076.2691867000001</v>
      </c>
      <c r="BG32" s="136"/>
      <c r="BH32" s="136"/>
      <c r="BI32" s="136"/>
      <c r="BJ32" s="136"/>
      <c r="BK32" s="136"/>
      <c r="BL32" s="136"/>
      <c r="BM32" s="136"/>
      <c r="BN32" s="136"/>
      <c r="BO32" s="136"/>
      <c r="BP32" s="136"/>
      <c r="BQ32" s="136"/>
      <c r="BR32" s="136"/>
    </row>
    <row r="33" spans="1:70" x14ac:dyDescent="0.25">
      <c r="A33" s="80" t="s">
        <v>229</v>
      </c>
      <c r="B33" s="118" t="s">
        <v>139</v>
      </c>
      <c r="C33" s="78">
        <f>SUM(C34:C36)</f>
        <v>300.89999999999998</v>
      </c>
      <c r="D33" s="78">
        <f t="shared" ref="D33:N33" si="12">SUM(D34:D36)</f>
        <v>267.90000000000003</v>
      </c>
      <c r="E33" s="78">
        <f t="shared" si="12"/>
        <v>293</v>
      </c>
      <c r="F33" s="78">
        <f t="shared" si="12"/>
        <v>346</v>
      </c>
      <c r="G33" s="78">
        <f t="shared" si="12"/>
        <v>345</v>
      </c>
      <c r="H33" s="78">
        <f t="shared" si="12"/>
        <v>384.2</v>
      </c>
      <c r="I33" s="78">
        <f t="shared" si="12"/>
        <v>421.7</v>
      </c>
      <c r="J33" s="78">
        <f t="shared" si="12"/>
        <v>390.5</v>
      </c>
      <c r="K33" s="78">
        <f t="shared" si="12"/>
        <v>522.9</v>
      </c>
      <c r="L33" s="78">
        <f t="shared" si="12"/>
        <v>563</v>
      </c>
      <c r="M33" s="78">
        <f t="shared" si="12"/>
        <v>469.5</v>
      </c>
      <c r="N33" s="78">
        <f t="shared" si="12"/>
        <v>659.09999999999991</v>
      </c>
      <c r="O33" s="78">
        <v>471.7</v>
      </c>
      <c r="P33" s="78">
        <v>491.20000000000005</v>
      </c>
      <c r="Q33" s="78">
        <v>574.70000000000005</v>
      </c>
      <c r="R33" s="78">
        <v>823.3</v>
      </c>
      <c r="S33" s="78">
        <v>523.5</v>
      </c>
      <c r="T33" s="78">
        <v>523.1</v>
      </c>
      <c r="U33" s="78">
        <v>514.90000000000009</v>
      </c>
      <c r="V33" s="78">
        <v>863.4</v>
      </c>
      <c r="W33" s="78">
        <v>498.5</v>
      </c>
      <c r="X33" s="78">
        <v>483.20000000000005</v>
      </c>
      <c r="Y33" s="78">
        <v>507.2</v>
      </c>
      <c r="Z33" s="78">
        <v>655.4</v>
      </c>
      <c r="AA33" s="78">
        <v>501.1</v>
      </c>
      <c r="AB33" s="78">
        <v>446</v>
      </c>
      <c r="AC33" s="78">
        <v>492.49999999999994</v>
      </c>
      <c r="AD33" s="78">
        <v>518.4</v>
      </c>
      <c r="AE33" s="78">
        <v>426.74930000000006</v>
      </c>
      <c r="AF33" s="78">
        <v>472.41489999999999</v>
      </c>
      <c r="AG33" s="78">
        <v>472.58169999999996</v>
      </c>
      <c r="AH33" s="78">
        <v>495.05830000000003</v>
      </c>
      <c r="AI33" s="78">
        <v>471.34199999999998</v>
      </c>
      <c r="AJ33" s="78">
        <v>471.26489999999995</v>
      </c>
      <c r="AK33" s="78">
        <v>521.19260000000008</v>
      </c>
      <c r="AL33" s="78">
        <v>532.14520000000005</v>
      </c>
      <c r="AM33" s="78">
        <v>510.32434999999998</v>
      </c>
      <c r="AN33" s="78">
        <v>492.926332</v>
      </c>
      <c r="AO33" s="78">
        <v>513.91569400000003</v>
      </c>
      <c r="AP33" s="78">
        <v>524.18718899999999</v>
      </c>
      <c r="AQ33" s="78">
        <v>475.43639899999999</v>
      </c>
      <c r="AR33" s="78">
        <v>490.20213899999999</v>
      </c>
      <c r="AS33" s="78">
        <v>490.77301899999998</v>
      </c>
      <c r="AT33" s="78">
        <v>483.20479100000006</v>
      </c>
      <c r="AU33" s="78">
        <v>399.21800465999996</v>
      </c>
      <c r="AV33" s="78">
        <v>202.00358199000001</v>
      </c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</row>
    <row r="34" spans="1:70" x14ac:dyDescent="0.25">
      <c r="A34" s="80" t="s">
        <v>230</v>
      </c>
      <c r="B34" s="120" t="s">
        <v>136</v>
      </c>
      <c r="C34" s="78">
        <v>46.9</v>
      </c>
      <c r="D34" s="78">
        <v>34.799999999999997</v>
      </c>
      <c r="E34" s="78">
        <v>35</v>
      </c>
      <c r="F34" s="78">
        <v>47.9</v>
      </c>
      <c r="G34" s="78">
        <v>48.1</v>
      </c>
      <c r="H34" s="78">
        <v>45.8</v>
      </c>
      <c r="I34" s="78">
        <v>42</v>
      </c>
      <c r="J34" s="78">
        <v>40.9</v>
      </c>
      <c r="K34" s="78">
        <v>43.5</v>
      </c>
      <c r="L34" s="78">
        <v>43.5</v>
      </c>
      <c r="M34" s="78">
        <v>43.5</v>
      </c>
      <c r="N34" s="78">
        <v>43.5</v>
      </c>
      <c r="O34" s="78">
        <v>43.3</v>
      </c>
      <c r="P34" s="78">
        <v>43.3</v>
      </c>
      <c r="Q34" s="78">
        <v>43.3</v>
      </c>
      <c r="R34" s="78">
        <v>45.6</v>
      </c>
      <c r="S34" s="78">
        <v>53.4</v>
      </c>
      <c r="T34" s="78">
        <v>53.9</v>
      </c>
      <c r="U34" s="78">
        <v>53.3</v>
      </c>
      <c r="V34" s="78">
        <v>55.099999999999994</v>
      </c>
      <c r="W34" s="78">
        <v>44.4</v>
      </c>
      <c r="X34" s="78">
        <v>52.7</v>
      </c>
      <c r="Y34" s="78">
        <v>53.599999999999994</v>
      </c>
      <c r="Z34" s="78">
        <v>54.5</v>
      </c>
      <c r="AA34" s="78">
        <v>53.4</v>
      </c>
      <c r="AB34" s="78">
        <v>54.7</v>
      </c>
      <c r="AC34" s="78">
        <v>54.699999999999996</v>
      </c>
      <c r="AD34" s="78">
        <v>54.5</v>
      </c>
      <c r="AE34" s="78">
        <v>50.652500000000003</v>
      </c>
      <c r="AF34" s="78">
        <v>51.110199999999999</v>
      </c>
      <c r="AG34" s="78">
        <v>52.405300000000004</v>
      </c>
      <c r="AH34" s="78">
        <v>53.011000000000003</v>
      </c>
      <c r="AI34" s="78">
        <v>51.505099999999999</v>
      </c>
      <c r="AJ34" s="78">
        <v>51.810400000000001</v>
      </c>
      <c r="AK34" s="78">
        <v>53.4054</v>
      </c>
      <c r="AL34" s="78">
        <v>54.211000000000006</v>
      </c>
      <c r="AM34" s="78">
        <v>52.3523</v>
      </c>
      <c r="AN34" s="78">
        <v>52.8108</v>
      </c>
      <c r="AO34" s="78">
        <v>52.405200000000001</v>
      </c>
      <c r="AP34" s="78">
        <v>53.710799999999999</v>
      </c>
      <c r="AQ34" s="78">
        <v>53</v>
      </c>
      <c r="AR34" s="78">
        <v>52.7</v>
      </c>
      <c r="AS34" s="78">
        <v>52.91</v>
      </c>
      <c r="AT34" s="78">
        <v>52.870000000000005</v>
      </c>
      <c r="AU34" s="78">
        <v>44</v>
      </c>
      <c r="AV34" s="78">
        <v>23.811999999999998</v>
      </c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</row>
    <row r="35" spans="1:70" x14ac:dyDescent="0.25">
      <c r="A35" s="80" t="s">
        <v>231</v>
      </c>
      <c r="B35" s="125" t="s">
        <v>137</v>
      </c>
      <c r="C35" s="78">
        <v>215.1</v>
      </c>
      <c r="D35" s="78">
        <v>198</v>
      </c>
      <c r="E35" s="78">
        <v>216.1</v>
      </c>
      <c r="F35" s="78">
        <v>256.8</v>
      </c>
      <c r="G35" s="78">
        <v>255</v>
      </c>
      <c r="H35" s="78">
        <v>297.89999999999998</v>
      </c>
      <c r="I35" s="78">
        <v>336.9</v>
      </c>
      <c r="J35" s="78">
        <v>308.60000000000002</v>
      </c>
      <c r="K35" s="78">
        <v>322.5</v>
      </c>
      <c r="L35" s="78">
        <v>361.6</v>
      </c>
      <c r="M35" s="78">
        <v>382.9</v>
      </c>
      <c r="N35" s="78">
        <v>318.89999999999998</v>
      </c>
      <c r="O35" s="78">
        <v>349.7</v>
      </c>
      <c r="P35" s="78">
        <v>370.3</v>
      </c>
      <c r="Q35" s="78">
        <v>453.5</v>
      </c>
      <c r="R35" s="78">
        <v>397</v>
      </c>
      <c r="S35" s="78">
        <v>367.99999999999994</v>
      </c>
      <c r="T35" s="78">
        <v>378.2</v>
      </c>
      <c r="U35" s="78">
        <v>361.1</v>
      </c>
      <c r="V35" s="78">
        <v>360.4</v>
      </c>
      <c r="W35" s="78">
        <v>338.2</v>
      </c>
      <c r="X35" s="78">
        <v>365.90000000000003</v>
      </c>
      <c r="Y35" s="78">
        <v>391.8</v>
      </c>
      <c r="Z35" s="78">
        <v>411.7</v>
      </c>
      <c r="AA35" s="78">
        <v>340.5</v>
      </c>
      <c r="AB35" s="78">
        <v>294.60000000000002</v>
      </c>
      <c r="AC35" s="78">
        <v>330.19999999999993</v>
      </c>
      <c r="AD35" s="78">
        <v>365.90000000000003</v>
      </c>
      <c r="AE35" s="78">
        <v>276.19170000000003</v>
      </c>
      <c r="AF35" s="78">
        <v>324.47500000000002</v>
      </c>
      <c r="AG35" s="78">
        <v>317.22179999999997</v>
      </c>
      <c r="AH35" s="78">
        <v>325.83180000000004</v>
      </c>
      <c r="AI35" s="78">
        <v>302.06540000000001</v>
      </c>
      <c r="AJ35" s="78">
        <v>300.97039999999998</v>
      </c>
      <c r="AK35" s="78">
        <v>343.36760000000004</v>
      </c>
      <c r="AL35" s="78">
        <v>356.95590000000004</v>
      </c>
      <c r="AM35" s="78">
        <v>327.09625</v>
      </c>
      <c r="AN35" s="78">
        <v>311.82113200000003</v>
      </c>
      <c r="AO35" s="78">
        <v>332.37109400000003</v>
      </c>
      <c r="AP35" s="78">
        <v>363.03188899999998</v>
      </c>
      <c r="AQ35" s="78">
        <v>317.980639</v>
      </c>
      <c r="AR35" s="78">
        <v>335.91196600000001</v>
      </c>
      <c r="AS35" s="78">
        <v>333.44703099999998</v>
      </c>
      <c r="AT35" s="78">
        <v>328.55278000000004</v>
      </c>
      <c r="AU35" s="78">
        <v>267.54825799999998</v>
      </c>
      <c r="AV35" s="78">
        <v>172.24897799999999</v>
      </c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</row>
    <row r="36" spans="1:70" x14ac:dyDescent="0.25">
      <c r="A36" s="83" t="s">
        <v>232</v>
      </c>
      <c r="B36" s="125" t="s">
        <v>138</v>
      </c>
      <c r="C36" s="78">
        <v>38.9</v>
      </c>
      <c r="D36" s="78">
        <v>35.1</v>
      </c>
      <c r="E36" s="78">
        <v>41.9</v>
      </c>
      <c r="F36" s="78">
        <v>41.3</v>
      </c>
      <c r="G36" s="78">
        <v>41.9</v>
      </c>
      <c r="H36" s="78">
        <v>40.5</v>
      </c>
      <c r="I36" s="78">
        <v>42.8</v>
      </c>
      <c r="J36" s="78">
        <v>41</v>
      </c>
      <c r="K36" s="78">
        <v>156.9</v>
      </c>
      <c r="L36" s="78">
        <v>157.9</v>
      </c>
      <c r="M36" s="78">
        <v>43.1</v>
      </c>
      <c r="N36" s="78">
        <v>296.7</v>
      </c>
      <c r="O36" s="78">
        <v>78.7</v>
      </c>
      <c r="P36" s="78">
        <v>77.599999999999994</v>
      </c>
      <c r="Q36" s="78">
        <v>77.900000000000006</v>
      </c>
      <c r="R36" s="78">
        <v>380.7</v>
      </c>
      <c r="S36" s="78">
        <v>102.1</v>
      </c>
      <c r="T36" s="78">
        <v>91</v>
      </c>
      <c r="U36" s="78">
        <v>100.5</v>
      </c>
      <c r="V36" s="78">
        <v>447.9</v>
      </c>
      <c r="W36" s="78">
        <v>115.89999999999999</v>
      </c>
      <c r="X36" s="78">
        <v>64.599999999999994</v>
      </c>
      <c r="Y36" s="78">
        <v>61.8</v>
      </c>
      <c r="Z36" s="78">
        <v>189.2</v>
      </c>
      <c r="AA36" s="78">
        <v>107.2</v>
      </c>
      <c r="AB36" s="78">
        <v>96.699999999999989</v>
      </c>
      <c r="AC36" s="78">
        <v>107.6</v>
      </c>
      <c r="AD36" s="78">
        <v>98</v>
      </c>
      <c r="AE36" s="78">
        <v>99.905100000000004</v>
      </c>
      <c r="AF36" s="78">
        <v>96.829700000000003</v>
      </c>
      <c r="AG36" s="78">
        <v>102.9546</v>
      </c>
      <c r="AH36" s="78">
        <v>116.21549999999999</v>
      </c>
      <c r="AI36" s="78">
        <v>117.7715</v>
      </c>
      <c r="AJ36" s="78">
        <v>118.4841</v>
      </c>
      <c r="AK36" s="78">
        <v>124.4196</v>
      </c>
      <c r="AL36" s="78">
        <v>120.9783</v>
      </c>
      <c r="AM36" s="78">
        <v>130.8758</v>
      </c>
      <c r="AN36" s="78">
        <v>128.2944</v>
      </c>
      <c r="AO36" s="78">
        <v>129.13939999999999</v>
      </c>
      <c r="AP36" s="78">
        <v>107.44450000000001</v>
      </c>
      <c r="AQ36" s="78">
        <v>104.45576</v>
      </c>
      <c r="AR36" s="78">
        <v>101.59017299999999</v>
      </c>
      <c r="AS36" s="78">
        <v>104.415988</v>
      </c>
      <c r="AT36" s="78">
        <v>101.78201100000001</v>
      </c>
      <c r="AU36" s="78">
        <v>87.669746659999987</v>
      </c>
      <c r="AV36" s="78">
        <v>5.9426039900000003</v>
      </c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</row>
    <row r="37" spans="1:70" x14ac:dyDescent="0.25">
      <c r="A37" s="80" t="s">
        <v>233</v>
      </c>
      <c r="B37" s="119" t="s">
        <v>140</v>
      </c>
      <c r="C37" s="78">
        <f>+C38+C39</f>
        <v>395.6</v>
      </c>
      <c r="D37" s="78">
        <f t="shared" ref="D37:N37" si="13">+D38+D39</f>
        <v>327.8</v>
      </c>
      <c r="E37" s="78">
        <f t="shared" si="13"/>
        <v>346.3</v>
      </c>
      <c r="F37" s="78">
        <f t="shared" si="13"/>
        <v>413.8</v>
      </c>
      <c r="G37" s="78">
        <f t="shared" si="13"/>
        <v>424.70000000000005</v>
      </c>
      <c r="H37" s="78">
        <f t="shared" si="13"/>
        <v>386</v>
      </c>
      <c r="I37" s="78">
        <f t="shared" si="13"/>
        <v>431.9</v>
      </c>
      <c r="J37" s="78">
        <f t="shared" si="13"/>
        <v>502.20000000000005</v>
      </c>
      <c r="K37" s="78">
        <f t="shared" si="13"/>
        <v>633.1</v>
      </c>
      <c r="L37" s="78">
        <f t="shared" si="13"/>
        <v>587.9</v>
      </c>
      <c r="M37" s="78">
        <f t="shared" si="13"/>
        <v>647.4</v>
      </c>
      <c r="N37" s="78">
        <f t="shared" si="13"/>
        <v>650.5</v>
      </c>
      <c r="O37" s="78">
        <v>745.2</v>
      </c>
      <c r="P37" s="78">
        <v>731.4</v>
      </c>
      <c r="Q37" s="78">
        <v>781.4</v>
      </c>
      <c r="R37" s="78">
        <v>754.80000000000007</v>
      </c>
      <c r="S37" s="78">
        <v>922.30000000000007</v>
      </c>
      <c r="T37" s="78">
        <v>799.59999999999991</v>
      </c>
      <c r="U37" s="78">
        <v>944</v>
      </c>
      <c r="V37" s="78">
        <v>866.8</v>
      </c>
      <c r="W37" s="78">
        <v>1067.5999999999999</v>
      </c>
      <c r="X37" s="78">
        <v>973.5</v>
      </c>
      <c r="Y37" s="78">
        <v>791</v>
      </c>
      <c r="Z37" s="78">
        <v>897.3</v>
      </c>
      <c r="AA37" s="78">
        <v>1154.0000000000002</v>
      </c>
      <c r="AB37" s="78">
        <v>1047.2</v>
      </c>
      <c r="AC37" s="78">
        <v>850.5</v>
      </c>
      <c r="AD37" s="78">
        <v>896.5</v>
      </c>
      <c r="AE37" s="78">
        <v>1218.5335090000001</v>
      </c>
      <c r="AF37" s="78">
        <v>1097.0656350000002</v>
      </c>
      <c r="AG37" s="78">
        <v>948.04797099999996</v>
      </c>
      <c r="AH37" s="78">
        <v>970.667373</v>
      </c>
      <c r="AI37" s="78">
        <v>1274.768251</v>
      </c>
      <c r="AJ37" s="78">
        <v>1202.5970440000001</v>
      </c>
      <c r="AK37" s="78">
        <v>986.67756699999995</v>
      </c>
      <c r="AL37" s="78">
        <v>957.99711300000001</v>
      </c>
      <c r="AM37" s="78">
        <v>1378.1247209999999</v>
      </c>
      <c r="AN37" s="78">
        <v>1251.8282060000001</v>
      </c>
      <c r="AO37" s="78">
        <v>1012.223507</v>
      </c>
      <c r="AP37" s="78">
        <v>975.04785900000002</v>
      </c>
      <c r="AQ37" s="78">
        <v>1389.4318330000001</v>
      </c>
      <c r="AR37" s="78">
        <v>1232.3650890000001</v>
      </c>
      <c r="AS37" s="78">
        <v>979.05171299999995</v>
      </c>
      <c r="AT37" s="78">
        <v>920.254683</v>
      </c>
      <c r="AU37" s="78">
        <v>890.60684099999992</v>
      </c>
      <c r="AV37" s="78">
        <v>0.1298</v>
      </c>
      <c r="BG37" s="136"/>
      <c r="BH37" s="136"/>
      <c r="BI37" s="136"/>
      <c r="BJ37" s="136"/>
      <c r="BK37" s="136"/>
      <c r="BL37" s="136"/>
      <c r="BM37" s="136"/>
      <c r="BN37" s="136"/>
      <c r="BO37" s="136"/>
      <c r="BP37" s="136"/>
      <c r="BQ37" s="136"/>
      <c r="BR37" s="136"/>
    </row>
    <row r="38" spans="1:70" hidden="1" x14ac:dyDescent="0.25">
      <c r="A38" s="80" t="s">
        <v>234</v>
      </c>
      <c r="B38" s="150" t="s">
        <v>141</v>
      </c>
      <c r="C38" s="151">
        <v>63</v>
      </c>
      <c r="D38" s="151">
        <v>55</v>
      </c>
      <c r="E38" s="151">
        <v>58.6</v>
      </c>
      <c r="F38" s="151">
        <v>46.5</v>
      </c>
      <c r="G38" s="151">
        <v>102.1</v>
      </c>
      <c r="H38" s="151">
        <v>92.9</v>
      </c>
      <c r="I38" s="151">
        <v>104.4</v>
      </c>
      <c r="J38" s="151">
        <v>82.4</v>
      </c>
      <c r="K38" s="151">
        <v>70</v>
      </c>
      <c r="L38" s="151">
        <v>66.3</v>
      </c>
      <c r="M38" s="151">
        <v>45.4</v>
      </c>
      <c r="N38" s="151">
        <v>49.3</v>
      </c>
      <c r="O38" s="151">
        <v>81</v>
      </c>
      <c r="P38" s="151">
        <v>76.400000000000006</v>
      </c>
      <c r="Q38" s="151">
        <v>50.8</v>
      </c>
      <c r="R38" s="151">
        <v>52.7</v>
      </c>
      <c r="S38" s="151">
        <v>38.700000000000003</v>
      </c>
      <c r="T38" s="151">
        <v>54.8</v>
      </c>
      <c r="U38" s="151">
        <v>55.2</v>
      </c>
      <c r="V38" s="151">
        <v>43.1</v>
      </c>
      <c r="W38" s="151">
        <v>41.599999999999994</v>
      </c>
      <c r="X38" s="151">
        <v>36.4</v>
      </c>
      <c r="Y38" s="151">
        <v>34.099999999999994</v>
      </c>
      <c r="Z38" s="151">
        <v>33.299999999999997</v>
      </c>
      <c r="AA38" s="151">
        <v>29.400000000000002</v>
      </c>
      <c r="AB38" s="151">
        <v>30.2</v>
      </c>
      <c r="AC38" s="151">
        <v>25</v>
      </c>
      <c r="AD38" s="151">
        <v>23</v>
      </c>
      <c r="AE38" s="151">
        <v>27.382777999999998</v>
      </c>
      <c r="AF38" s="151">
        <v>27.311209000000002</v>
      </c>
      <c r="AG38" s="151">
        <v>21.991417999999999</v>
      </c>
      <c r="AH38" s="151">
        <v>34.091595000000005</v>
      </c>
      <c r="AI38" s="151">
        <v>35.176179999999995</v>
      </c>
      <c r="AJ38" s="151">
        <v>42.113340999999998</v>
      </c>
      <c r="AK38" s="151">
        <v>37.673285</v>
      </c>
      <c r="AL38" s="151">
        <v>36.972795999999995</v>
      </c>
      <c r="AM38" s="151">
        <v>41.514294999999997</v>
      </c>
      <c r="AN38" s="151">
        <v>43.308995000000003</v>
      </c>
      <c r="AO38" s="151">
        <v>43.523966999999999</v>
      </c>
      <c r="AP38" s="151">
        <v>35.529756999999996</v>
      </c>
      <c r="AQ38" s="151">
        <v>58.989300999999998</v>
      </c>
      <c r="AR38" s="151">
        <v>39.608666999999997</v>
      </c>
      <c r="AS38" s="151">
        <v>41.477910999999999</v>
      </c>
      <c r="AT38" s="151">
        <v>42.060564999999997</v>
      </c>
      <c r="AU38" s="151">
        <v>28.812111000000002</v>
      </c>
      <c r="AV38" s="151">
        <v>0.1298</v>
      </c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6"/>
      <c r="BR38" s="136"/>
    </row>
    <row r="39" spans="1:70" hidden="1" x14ac:dyDescent="0.25">
      <c r="A39" s="80" t="s">
        <v>235</v>
      </c>
      <c r="B39" s="150" t="s">
        <v>142</v>
      </c>
      <c r="C39" s="151">
        <v>332.6</v>
      </c>
      <c r="D39" s="151">
        <v>272.8</v>
      </c>
      <c r="E39" s="151">
        <v>287.7</v>
      </c>
      <c r="F39" s="151">
        <v>367.3</v>
      </c>
      <c r="G39" s="151">
        <v>322.60000000000002</v>
      </c>
      <c r="H39" s="151">
        <v>293.10000000000002</v>
      </c>
      <c r="I39" s="151">
        <v>327.5</v>
      </c>
      <c r="J39" s="151">
        <v>419.8</v>
      </c>
      <c r="K39" s="151">
        <v>563.1</v>
      </c>
      <c r="L39" s="151">
        <v>521.6</v>
      </c>
      <c r="M39" s="151">
        <v>602</v>
      </c>
      <c r="N39" s="151">
        <v>601.20000000000005</v>
      </c>
      <c r="O39" s="151">
        <v>664.2</v>
      </c>
      <c r="P39" s="151">
        <v>655</v>
      </c>
      <c r="Q39" s="151">
        <v>730.6</v>
      </c>
      <c r="R39" s="151">
        <v>702.1</v>
      </c>
      <c r="S39" s="151">
        <v>883.6</v>
      </c>
      <c r="T39" s="151">
        <v>744.8</v>
      </c>
      <c r="U39" s="151">
        <v>888.8</v>
      </c>
      <c r="V39" s="151">
        <v>823.69999999999993</v>
      </c>
      <c r="W39" s="151">
        <v>1026</v>
      </c>
      <c r="X39" s="151">
        <v>937.1</v>
      </c>
      <c r="Y39" s="151">
        <v>756.9</v>
      </c>
      <c r="Z39" s="151">
        <v>864</v>
      </c>
      <c r="AA39" s="151">
        <v>1124.6000000000001</v>
      </c>
      <c r="AB39" s="151">
        <v>1017</v>
      </c>
      <c r="AC39" s="151">
        <v>825.5</v>
      </c>
      <c r="AD39" s="151">
        <v>873.5</v>
      </c>
      <c r="AE39" s="151">
        <v>1191.1507310000002</v>
      </c>
      <c r="AF39" s="151">
        <v>1069.7544260000002</v>
      </c>
      <c r="AG39" s="151">
        <v>926.05655300000001</v>
      </c>
      <c r="AH39" s="151">
        <v>936.57577800000001</v>
      </c>
      <c r="AI39" s="151">
        <v>1239.592071</v>
      </c>
      <c r="AJ39" s="151">
        <v>1160.4837030000001</v>
      </c>
      <c r="AK39" s="151">
        <v>949.00428199999999</v>
      </c>
      <c r="AL39" s="151">
        <v>921.024317</v>
      </c>
      <c r="AM39" s="151">
        <v>1336.610426</v>
      </c>
      <c r="AN39" s="151">
        <v>1208.519211</v>
      </c>
      <c r="AO39" s="151">
        <v>968.69954000000007</v>
      </c>
      <c r="AP39" s="151">
        <v>939.518102</v>
      </c>
      <c r="AQ39" s="151">
        <v>1330.442532</v>
      </c>
      <c r="AR39" s="151">
        <v>1192.7564220000002</v>
      </c>
      <c r="AS39" s="151">
        <v>937.573802</v>
      </c>
      <c r="AT39" s="151">
        <v>878.194118</v>
      </c>
      <c r="AU39" s="151">
        <v>861.79472999999996</v>
      </c>
      <c r="AV39" s="151">
        <v>0</v>
      </c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</row>
    <row r="40" spans="1:70" x14ac:dyDescent="0.25">
      <c r="A40" s="80" t="s">
        <v>236</v>
      </c>
      <c r="B40" s="119" t="s">
        <v>143</v>
      </c>
      <c r="C40" s="78">
        <f>+C41+C42</f>
        <v>96.100000000000009</v>
      </c>
      <c r="D40" s="78">
        <f t="shared" ref="D40:N40" si="14">+D41+D42</f>
        <v>71.599999999999994</v>
      </c>
      <c r="E40" s="78">
        <f t="shared" si="14"/>
        <v>71.7</v>
      </c>
      <c r="F40" s="78">
        <f t="shared" si="14"/>
        <v>98.5</v>
      </c>
      <c r="G40" s="78">
        <f t="shared" si="14"/>
        <v>105</v>
      </c>
      <c r="H40" s="78">
        <f t="shared" si="14"/>
        <v>88.1</v>
      </c>
      <c r="I40" s="78">
        <f t="shared" si="14"/>
        <v>97.5</v>
      </c>
      <c r="J40" s="78">
        <f t="shared" si="14"/>
        <v>107.19999999999999</v>
      </c>
      <c r="K40" s="78">
        <f t="shared" si="14"/>
        <v>159.39999999999998</v>
      </c>
      <c r="L40" s="78">
        <f t="shared" si="14"/>
        <v>104.5</v>
      </c>
      <c r="M40" s="78">
        <f t="shared" si="14"/>
        <v>108.5</v>
      </c>
      <c r="N40" s="78">
        <f t="shared" si="14"/>
        <v>132.80000000000001</v>
      </c>
      <c r="O40" s="78">
        <v>105.2</v>
      </c>
      <c r="P40" s="78">
        <v>94.899999999999991</v>
      </c>
      <c r="Q40" s="78">
        <v>100.89999999999999</v>
      </c>
      <c r="R40" s="78">
        <v>114.19999999999999</v>
      </c>
      <c r="S40" s="78">
        <v>145.19999999999999</v>
      </c>
      <c r="T40" s="78">
        <v>203</v>
      </c>
      <c r="U40" s="78">
        <v>260.8</v>
      </c>
      <c r="V40" s="78">
        <v>253.1</v>
      </c>
      <c r="W40" s="78">
        <v>281.3</v>
      </c>
      <c r="X40" s="78">
        <v>234.3</v>
      </c>
      <c r="Y40" s="78">
        <v>225.8</v>
      </c>
      <c r="Z40" s="78">
        <v>200.3</v>
      </c>
      <c r="AA40" s="78">
        <v>295</v>
      </c>
      <c r="AB40" s="78">
        <v>248.9</v>
      </c>
      <c r="AC40" s="78">
        <v>241.39999999999998</v>
      </c>
      <c r="AD40" s="78">
        <v>269.39999999999998</v>
      </c>
      <c r="AE40" s="78">
        <v>341.70095900000001</v>
      </c>
      <c r="AF40" s="78">
        <v>271.14953399999996</v>
      </c>
      <c r="AG40" s="78">
        <v>260.78074799999996</v>
      </c>
      <c r="AH40" s="78">
        <v>269.91555499999998</v>
      </c>
      <c r="AI40" s="78">
        <v>306.05816099999998</v>
      </c>
      <c r="AJ40" s="78">
        <v>220.39707799999999</v>
      </c>
      <c r="AK40" s="78">
        <v>187.96521200000001</v>
      </c>
      <c r="AL40" s="78">
        <v>206.259547</v>
      </c>
      <c r="AM40" s="78">
        <v>333.88421099999999</v>
      </c>
      <c r="AN40" s="78">
        <v>254.00456700000001</v>
      </c>
      <c r="AO40" s="78">
        <v>246.56548699999999</v>
      </c>
      <c r="AP40" s="78">
        <v>349.81290899999999</v>
      </c>
      <c r="AQ40" s="78">
        <v>397.30890299999999</v>
      </c>
      <c r="AR40" s="78">
        <v>335.80701600000003</v>
      </c>
      <c r="AS40" s="78">
        <v>324.68775000000005</v>
      </c>
      <c r="AT40" s="78">
        <v>354.31829599999998</v>
      </c>
      <c r="AU40" s="78">
        <v>352.26401199999998</v>
      </c>
      <c r="AV40" s="78">
        <v>5.6924570000000001</v>
      </c>
      <c r="BG40" s="136"/>
      <c r="BH40" s="136"/>
      <c r="BI40" s="136"/>
      <c r="BJ40" s="136"/>
      <c r="BK40" s="136"/>
      <c r="BL40" s="136"/>
      <c r="BM40" s="136"/>
      <c r="BN40" s="136"/>
      <c r="BO40" s="136"/>
      <c r="BP40" s="136"/>
      <c r="BQ40" s="136"/>
      <c r="BR40" s="136"/>
    </row>
    <row r="41" spans="1:70" hidden="1" x14ac:dyDescent="0.25">
      <c r="A41" s="80" t="s">
        <v>237</v>
      </c>
      <c r="B41" s="150" t="s">
        <v>141</v>
      </c>
      <c r="C41" s="151">
        <v>12.9</v>
      </c>
      <c r="D41" s="151">
        <v>10</v>
      </c>
      <c r="E41" s="151">
        <v>10.1</v>
      </c>
      <c r="F41" s="151">
        <v>13.3</v>
      </c>
      <c r="G41" s="151">
        <v>14</v>
      </c>
      <c r="H41" s="151">
        <v>12.1</v>
      </c>
      <c r="I41" s="151">
        <v>13.4</v>
      </c>
      <c r="J41" s="151">
        <v>14.6</v>
      </c>
      <c r="K41" s="151">
        <v>58.3</v>
      </c>
      <c r="L41" s="151">
        <v>15.7</v>
      </c>
      <c r="M41" s="151">
        <v>14.8</v>
      </c>
      <c r="N41" s="151">
        <v>17.899999999999999</v>
      </c>
      <c r="O41" s="151">
        <v>16.5</v>
      </c>
      <c r="P41" s="151">
        <v>15.3</v>
      </c>
      <c r="Q41" s="151">
        <v>15.8</v>
      </c>
      <c r="R41" s="151">
        <v>17.100000000000001</v>
      </c>
      <c r="S41" s="151">
        <v>33.1</v>
      </c>
      <c r="T41" s="151">
        <v>42.1</v>
      </c>
      <c r="U41" s="151">
        <v>45.7</v>
      </c>
      <c r="V41" s="151">
        <v>43.9</v>
      </c>
      <c r="W41" s="151">
        <v>65.900000000000006</v>
      </c>
      <c r="X41" s="151">
        <v>49.7</v>
      </c>
      <c r="Y41" s="151">
        <v>52.4</v>
      </c>
      <c r="Z41" s="151">
        <v>49.4</v>
      </c>
      <c r="AA41" s="151">
        <v>69</v>
      </c>
      <c r="AB41" s="151">
        <v>54</v>
      </c>
      <c r="AC41" s="151">
        <v>56.2</v>
      </c>
      <c r="AD41" s="151">
        <v>64.599999999999994</v>
      </c>
      <c r="AE41" s="151">
        <v>76.961714000000001</v>
      </c>
      <c r="AF41" s="151">
        <v>57.150987000000001</v>
      </c>
      <c r="AG41" s="151">
        <v>59.638743999999996</v>
      </c>
      <c r="AH41" s="151">
        <v>64.427149999999997</v>
      </c>
      <c r="AI41" s="151">
        <v>70.598528999999999</v>
      </c>
      <c r="AJ41" s="151">
        <v>46.911215999999996</v>
      </c>
      <c r="AK41" s="151">
        <v>44.815109</v>
      </c>
      <c r="AL41" s="151">
        <v>48.042753000000005</v>
      </c>
      <c r="AM41" s="151">
        <v>79.022896000000003</v>
      </c>
      <c r="AN41" s="151">
        <v>54.448306000000002</v>
      </c>
      <c r="AO41" s="151">
        <v>54.546241999999999</v>
      </c>
      <c r="AP41" s="151">
        <v>83.598253999999997</v>
      </c>
      <c r="AQ41" s="151">
        <v>92.907552999999993</v>
      </c>
      <c r="AR41" s="151">
        <v>70.744072000000003</v>
      </c>
      <c r="AS41" s="151">
        <v>71.113004000000018</v>
      </c>
      <c r="AT41" s="151">
        <v>79.427820999999994</v>
      </c>
      <c r="AU41" s="151">
        <v>79.680250000000015</v>
      </c>
      <c r="AV41" s="151">
        <v>1.1256219999999999</v>
      </c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36"/>
      <c r="BR41" s="136"/>
    </row>
    <row r="42" spans="1:70" hidden="1" x14ac:dyDescent="0.25">
      <c r="A42" s="80" t="s">
        <v>238</v>
      </c>
      <c r="B42" s="150" t="s">
        <v>142</v>
      </c>
      <c r="C42" s="151">
        <v>83.2</v>
      </c>
      <c r="D42" s="151">
        <v>61.6</v>
      </c>
      <c r="E42" s="151">
        <v>61.6</v>
      </c>
      <c r="F42" s="151">
        <v>85.2</v>
      </c>
      <c r="G42" s="151">
        <v>91</v>
      </c>
      <c r="H42" s="151">
        <v>76</v>
      </c>
      <c r="I42" s="151">
        <v>84.1</v>
      </c>
      <c r="J42" s="151">
        <v>92.6</v>
      </c>
      <c r="K42" s="151">
        <v>101.1</v>
      </c>
      <c r="L42" s="151">
        <v>88.8</v>
      </c>
      <c r="M42" s="151">
        <v>93.7</v>
      </c>
      <c r="N42" s="151">
        <v>114.9</v>
      </c>
      <c r="O42" s="151">
        <v>88.7</v>
      </c>
      <c r="P42" s="151">
        <v>79.599999999999994</v>
      </c>
      <c r="Q42" s="151">
        <v>85.1</v>
      </c>
      <c r="R42" s="151">
        <v>97.1</v>
      </c>
      <c r="S42" s="151">
        <v>112.1</v>
      </c>
      <c r="T42" s="151">
        <v>160.9</v>
      </c>
      <c r="U42" s="151">
        <v>215.10000000000002</v>
      </c>
      <c r="V42" s="151">
        <v>209.2</v>
      </c>
      <c r="W42" s="151">
        <v>215.4</v>
      </c>
      <c r="X42" s="151">
        <v>184.6</v>
      </c>
      <c r="Y42" s="151">
        <v>173.4</v>
      </c>
      <c r="Z42" s="151">
        <v>150.9</v>
      </c>
      <c r="AA42" s="151">
        <v>226</v>
      </c>
      <c r="AB42" s="151">
        <v>194.9</v>
      </c>
      <c r="AC42" s="151">
        <v>185.2</v>
      </c>
      <c r="AD42" s="151">
        <v>204.8</v>
      </c>
      <c r="AE42" s="151">
        <v>264.73924499999998</v>
      </c>
      <c r="AF42" s="151">
        <v>213.99854699999997</v>
      </c>
      <c r="AG42" s="151">
        <v>201.14200399999999</v>
      </c>
      <c r="AH42" s="151">
        <v>205.488405</v>
      </c>
      <c r="AI42" s="151">
        <v>235.459632</v>
      </c>
      <c r="AJ42" s="151">
        <v>173.485862</v>
      </c>
      <c r="AK42" s="151">
        <v>143.150103</v>
      </c>
      <c r="AL42" s="151">
        <v>158.21679399999999</v>
      </c>
      <c r="AM42" s="151">
        <v>254.86131499999999</v>
      </c>
      <c r="AN42" s="151">
        <v>199.55626100000001</v>
      </c>
      <c r="AO42" s="151">
        <v>192.01924499999998</v>
      </c>
      <c r="AP42" s="151">
        <v>266.21465499999999</v>
      </c>
      <c r="AQ42" s="151">
        <v>304.40134999999998</v>
      </c>
      <c r="AR42" s="151">
        <v>265.06294400000002</v>
      </c>
      <c r="AS42" s="151">
        <v>253.574746</v>
      </c>
      <c r="AT42" s="151">
        <v>274.89047499999998</v>
      </c>
      <c r="AU42" s="151">
        <v>272.58376199999998</v>
      </c>
      <c r="AV42" s="151">
        <v>4.5668350000000002</v>
      </c>
      <c r="BG42" s="136"/>
      <c r="BH42" s="136"/>
      <c r="BI42" s="136"/>
      <c r="BJ42" s="136"/>
      <c r="BK42" s="136"/>
      <c r="BL42" s="136"/>
      <c r="BM42" s="136"/>
      <c r="BN42" s="136"/>
      <c r="BO42" s="136"/>
      <c r="BP42" s="136"/>
      <c r="BQ42" s="136"/>
      <c r="BR42" s="136"/>
    </row>
    <row r="43" spans="1:70" x14ac:dyDescent="0.25">
      <c r="A43" s="80" t="s">
        <v>239</v>
      </c>
      <c r="B43" s="119" t="s">
        <v>144</v>
      </c>
      <c r="C43" s="78">
        <f>SUM(C44:C51)</f>
        <v>212.8</v>
      </c>
      <c r="D43" s="78">
        <f t="shared" ref="D43:N43" si="15">SUM(D44:D51)</f>
        <v>214.70000000000002</v>
      </c>
      <c r="E43" s="78">
        <f t="shared" si="15"/>
        <v>201.50000000000003</v>
      </c>
      <c r="F43" s="78">
        <f t="shared" si="15"/>
        <v>240.09999999999997</v>
      </c>
      <c r="G43" s="78">
        <f t="shared" si="15"/>
        <v>244.1</v>
      </c>
      <c r="H43" s="78">
        <f t="shared" si="15"/>
        <v>281.2</v>
      </c>
      <c r="I43" s="78">
        <f t="shared" si="15"/>
        <v>297.69999999999993</v>
      </c>
      <c r="J43" s="78">
        <f t="shared" si="15"/>
        <v>405.40000000000009</v>
      </c>
      <c r="K43" s="78">
        <f t="shared" si="15"/>
        <v>329.49999999999994</v>
      </c>
      <c r="L43" s="78">
        <f t="shared" si="15"/>
        <v>366.9</v>
      </c>
      <c r="M43" s="78">
        <f t="shared" si="15"/>
        <v>371.8</v>
      </c>
      <c r="N43" s="78">
        <f t="shared" si="15"/>
        <v>478.40000000000003</v>
      </c>
      <c r="O43" s="78">
        <v>368.20000000000005</v>
      </c>
      <c r="P43" s="78">
        <v>352.90000000000003</v>
      </c>
      <c r="Q43" s="78">
        <v>376.99999999999994</v>
      </c>
      <c r="R43" s="78">
        <v>412.5</v>
      </c>
      <c r="S43" s="78">
        <v>506.7</v>
      </c>
      <c r="T43" s="78">
        <v>519</v>
      </c>
      <c r="U43" s="78">
        <v>539.79999999999995</v>
      </c>
      <c r="V43" s="78">
        <v>505.29999999999995</v>
      </c>
      <c r="W43" s="78">
        <v>617.19999999999993</v>
      </c>
      <c r="X43" s="78">
        <v>505.19999999999993</v>
      </c>
      <c r="Y43" s="78">
        <v>556.1</v>
      </c>
      <c r="Z43" s="78">
        <v>556.49999999999989</v>
      </c>
      <c r="AA43" s="78">
        <v>596.9</v>
      </c>
      <c r="AB43" s="78">
        <v>584.19999999999993</v>
      </c>
      <c r="AC43" s="78">
        <v>654.6</v>
      </c>
      <c r="AD43" s="78">
        <v>624.6</v>
      </c>
      <c r="AE43" s="78">
        <v>568.06974388000003</v>
      </c>
      <c r="AF43" s="78">
        <v>601.97459215000003</v>
      </c>
      <c r="AG43" s="78">
        <v>584.72041865999995</v>
      </c>
      <c r="AH43" s="78">
        <v>666.73456753000005</v>
      </c>
      <c r="AI43" s="78">
        <v>606.51066838000008</v>
      </c>
      <c r="AJ43" s="78">
        <v>609.71831837999991</v>
      </c>
      <c r="AK43" s="78">
        <v>592.74096777</v>
      </c>
      <c r="AL43" s="78">
        <v>630.10456777000002</v>
      </c>
      <c r="AM43" s="78">
        <v>622.83764411000004</v>
      </c>
      <c r="AN43" s="78">
        <v>579.47882774000016</v>
      </c>
      <c r="AO43" s="78">
        <v>574.35696169999994</v>
      </c>
      <c r="AP43" s="78">
        <v>571.48179472000015</v>
      </c>
      <c r="AQ43" s="78">
        <v>573.03391499999998</v>
      </c>
      <c r="AR43" s="78">
        <v>594.36406899999997</v>
      </c>
      <c r="AS43" s="78">
        <v>588.73667799999987</v>
      </c>
      <c r="AT43" s="78">
        <v>582.21243000000004</v>
      </c>
      <c r="AU43" s="78">
        <v>522.78915311000014</v>
      </c>
      <c r="AV43" s="78">
        <v>442.06158565999999</v>
      </c>
      <c r="BG43" s="136"/>
      <c r="BH43" s="136"/>
      <c r="BI43" s="136"/>
      <c r="BJ43" s="136"/>
      <c r="BK43" s="136"/>
      <c r="BL43" s="136"/>
      <c r="BM43" s="136"/>
      <c r="BN43" s="136"/>
      <c r="BO43" s="136"/>
      <c r="BP43" s="136"/>
      <c r="BQ43" s="136"/>
      <c r="BR43" s="136"/>
    </row>
    <row r="44" spans="1:70" x14ac:dyDescent="0.25">
      <c r="A44" s="83" t="s">
        <v>240</v>
      </c>
      <c r="B44" s="120" t="s">
        <v>145</v>
      </c>
      <c r="C44" s="78">
        <v>0.4</v>
      </c>
      <c r="D44" s="78">
        <v>0.4</v>
      </c>
      <c r="E44" s="78">
        <v>0.3</v>
      </c>
      <c r="F44" s="78">
        <v>0.4</v>
      </c>
      <c r="G44" s="78">
        <v>0.3</v>
      </c>
      <c r="H44" s="78">
        <v>0.5</v>
      </c>
      <c r="I44" s="78">
        <v>0.4</v>
      </c>
      <c r="J44" s="78">
        <v>0.5</v>
      </c>
      <c r="K44" s="78">
        <v>0.6</v>
      </c>
      <c r="L44" s="78">
        <v>0.4</v>
      </c>
      <c r="M44" s="78">
        <v>0.4</v>
      </c>
      <c r="N44" s="78">
        <v>0.5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  <c r="AO44" s="78">
        <v>0</v>
      </c>
      <c r="AP44" s="78">
        <v>0</v>
      </c>
      <c r="AQ44" s="78">
        <v>0</v>
      </c>
      <c r="AR44" s="78">
        <v>0</v>
      </c>
      <c r="AS44" s="78">
        <v>0</v>
      </c>
      <c r="AT44" s="78">
        <v>0</v>
      </c>
      <c r="AU44" s="78">
        <v>0</v>
      </c>
      <c r="AV44" s="78">
        <v>0</v>
      </c>
      <c r="BG44" s="136"/>
      <c r="BH44" s="136"/>
      <c r="BI44" s="136"/>
      <c r="BJ44" s="136"/>
      <c r="BK44" s="136"/>
      <c r="BL44" s="136"/>
      <c r="BM44" s="136"/>
      <c r="BN44" s="136"/>
      <c r="BO44" s="136"/>
      <c r="BP44" s="136"/>
      <c r="BQ44" s="136"/>
      <c r="BR44" s="136"/>
    </row>
    <row r="45" spans="1:70" x14ac:dyDescent="0.25">
      <c r="A45" s="83" t="s">
        <v>241</v>
      </c>
      <c r="B45" s="133" t="s">
        <v>153</v>
      </c>
      <c r="C45" s="78">
        <v>22.4</v>
      </c>
      <c r="D45" s="78">
        <v>23</v>
      </c>
      <c r="E45" s="78">
        <v>24.2</v>
      </c>
      <c r="F45" s="78">
        <v>25.8</v>
      </c>
      <c r="G45" s="78">
        <v>30.2</v>
      </c>
      <c r="H45" s="78">
        <v>30.6</v>
      </c>
      <c r="I45" s="78">
        <v>30.5</v>
      </c>
      <c r="J45" s="78">
        <v>31.4</v>
      </c>
      <c r="K45" s="78">
        <v>40.9</v>
      </c>
      <c r="L45" s="78">
        <v>32.6</v>
      </c>
      <c r="M45" s="78">
        <v>31</v>
      </c>
      <c r="N45" s="78">
        <v>35.200000000000003</v>
      </c>
      <c r="O45" s="78">
        <v>37.6</v>
      </c>
      <c r="P45" s="78">
        <v>37.799999999999997</v>
      </c>
      <c r="Q45" s="78">
        <v>39.6</v>
      </c>
      <c r="R45" s="78">
        <v>38.700000000000003</v>
      </c>
      <c r="S45" s="78">
        <v>18.099999999999998</v>
      </c>
      <c r="T45" s="78">
        <v>31</v>
      </c>
      <c r="U45" s="78">
        <v>39.800000000000004</v>
      </c>
      <c r="V45" s="78">
        <v>49.5</v>
      </c>
      <c r="W45" s="78">
        <v>22.4</v>
      </c>
      <c r="X45" s="78">
        <v>30.2</v>
      </c>
      <c r="Y45" s="78">
        <v>35.799999999999997</v>
      </c>
      <c r="Z45" s="78">
        <v>31.8</v>
      </c>
      <c r="AA45" s="78">
        <v>57</v>
      </c>
      <c r="AB45" s="78">
        <v>53.3</v>
      </c>
      <c r="AC45" s="78">
        <v>60.900000000000006</v>
      </c>
      <c r="AD45" s="78">
        <v>54.5</v>
      </c>
      <c r="AE45" s="78">
        <v>50.750699999999995</v>
      </c>
      <c r="AF45" s="78">
        <v>52.252199999999995</v>
      </c>
      <c r="AG45" s="78">
        <v>58.458399999999997</v>
      </c>
      <c r="AH45" s="78">
        <v>65.265199999999993</v>
      </c>
      <c r="AI45" s="78">
        <v>58.709700000000005</v>
      </c>
      <c r="AJ45" s="78">
        <v>60.617500000000007</v>
      </c>
      <c r="AK45" s="78">
        <v>67.767699999999991</v>
      </c>
      <c r="AL45" s="78">
        <v>75.675600000000003</v>
      </c>
      <c r="AM45" s="78">
        <v>54.834499999999998</v>
      </c>
      <c r="AN45" s="78">
        <v>58.523700000000005</v>
      </c>
      <c r="AO45" s="78">
        <v>57.069699999999997</v>
      </c>
      <c r="AP45" s="78">
        <v>59.968600000000009</v>
      </c>
      <c r="AQ45" s="78">
        <v>61.070821000000002</v>
      </c>
      <c r="AR45" s="78">
        <v>58.628199999999993</v>
      </c>
      <c r="AS45" s="78">
        <v>68.562061</v>
      </c>
      <c r="AT45" s="78">
        <v>76.684818000000007</v>
      </c>
      <c r="AU45" s="78">
        <v>51.760476400000002</v>
      </c>
      <c r="AV45" s="78">
        <v>47.619638279999997</v>
      </c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</row>
    <row r="46" spans="1:70" x14ac:dyDescent="0.25">
      <c r="A46" s="83" t="s">
        <v>242</v>
      </c>
      <c r="B46" s="120" t="s">
        <v>146</v>
      </c>
      <c r="C46" s="78">
        <v>85.8</v>
      </c>
      <c r="D46" s="78">
        <v>75.5</v>
      </c>
      <c r="E46" s="78">
        <v>62.3</v>
      </c>
      <c r="F46" s="78">
        <v>88.4</v>
      </c>
      <c r="G46" s="78">
        <v>68.2</v>
      </c>
      <c r="H46" s="78">
        <v>101.6</v>
      </c>
      <c r="I46" s="78">
        <v>124.8</v>
      </c>
      <c r="J46" s="78">
        <v>168.5</v>
      </c>
      <c r="K46" s="78">
        <v>125.7</v>
      </c>
      <c r="L46" s="78">
        <v>164.1</v>
      </c>
      <c r="M46" s="78">
        <v>174.2</v>
      </c>
      <c r="N46" s="78">
        <v>182.6</v>
      </c>
      <c r="O46" s="78">
        <v>132.30000000000001</v>
      </c>
      <c r="P46" s="78">
        <v>118.7</v>
      </c>
      <c r="Q46" s="78">
        <v>136.19999999999999</v>
      </c>
      <c r="R46" s="78">
        <v>166.9</v>
      </c>
      <c r="S46" s="78">
        <v>282.10000000000002</v>
      </c>
      <c r="T46" s="78">
        <v>275.10000000000002</v>
      </c>
      <c r="U46" s="78">
        <v>278.39999999999998</v>
      </c>
      <c r="V46" s="78">
        <v>237.7</v>
      </c>
      <c r="W46" s="78">
        <v>242.7</v>
      </c>
      <c r="X46" s="78">
        <v>236.3</v>
      </c>
      <c r="Y46" s="78">
        <v>259</v>
      </c>
      <c r="Z46" s="78">
        <v>251.4</v>
      </c>
      <c r="AA46" s="78">
        <v>297.89999999999998</v>
      </c>
      <c r="AB46" s="78">
        <v>285.8</v>
      </c>
      <c r="AC46" s="78">
        <v>345</v>
      </c>
      <c r="AD46" s="78">
        <v>315.7</v>
      </c>
      <c r="AE46" s="78">
        <v>291.38270283000003</v>
      </c>
      <c r="AF46" s="78">
        <v>318.86845110000002</v>
      </c>
      <c r="AG46" s="78">
        <v>290.90687760999998</v>
      </c>
      <c r="AH46" s="78">
        <v>368.22264868000002</v>
      </c>
      <c r="AI46" s="78">
        <v>313.13170000000002</v>
      </c>
      <c r="AJ46" s="78">
        <v>312.18079999999998</v>
      </c>
      <c r="AK46" s="78">
        <v>283.8931</v>
      </c>
      <c r="AL46" s="78">
        <v>313.37110000000001</v>
      </c>
      <c r="AM46" s="78">
        <v>327.16859999999997</v>
      </c>
      <c r="AN46" s="78">
        <v>269.89160000000004</v>
      </c>
      <c r="AO46" s="78">
        <v>267.1497</v>
      </c>
      <c r="AP46" s="78">
        <v>264.73320000000001</v>
      </c>
      <c r="AQ46" s="78">
        <v>259.62019499999997</v>
      </c>
      <c r="AR46" s="78">
        <v>292.64241300000003</v>
      </c>
      <c r="AS46" s="78">
        <v>275.05294500000002</v>
      </c>
      <c r="AT46" s="78">
        <v>255.10621700000002</v>
      </c>
      <c r="AU46" s="78">
        <v>280.49628293000001</v>
      </c>
      <c r="AV46" s="78">
        <v>264.81911718999999</v>
      </c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</row>
    <row r="47" spans="1:70" x14ac:dyDescent="0.25">
      <c r="A47" s="83" t="s">
        <v>243</v>
      </c>
      <c r="B47" s="120" t="s">
        <v>147</v>
      </c>
      <c r="C47" s="78">
        <v>0</v>
      </c>
      <c r="D47" s="78">
        <v>0</v>
      </c>
      <c r="E47" s="78">
        <v>0</v>
      </c>
      <c r="F47" s="78">
        <v>0</v>
      </c>
      <c r="G47" s="78">
        <v>1.2</v>
      </c>
      <c r="H47" s="78">
        <v>1.6</v>
      </c>
      <c r="I47" s="78">
        <v>1.6</v>
      </c>
      <c r="J47" s="78">
        <v>3.4</v>
      </c>
      <c r="K47" s="78">
        <v>1.2</v>
      </c>
      <c r="L47" s="78">
        <v>1.6</v>
      </c>
      <c r="M47" s="78">
        <v>1.7</v>
      </c>
      <c r="N47" s="78">
        <v>3.4</v>
      </c>
      <c r="O47" s="78">
        <v>2.8</v>
      </c>
      <c r="P47" s="78">
        <v>2.9</v>
      </c>
      <c r="Q47" s="78">
        <v>3.1</v>
      </c>
      <c r="R47" s="78">
        <v>3.3</v>
      </c>
      <c r="S47" s="78">
        <v>1.3</v>
      </c>
      <c r="T47" s="78">
        <v>0.6</v>
      </c>
      <c r="U47" s="78">
        <v>1</v>
      </c>
      <c r="V47" s="78">
        <v>1.7</v>
      </c>
      <c r="W47" s="78">
        <v>2.8</v>
      </c>
      <c r="X47" s="78">
        <v>1.2000000000000002</v>
      </c>
      <c r="Y47" s="78">
        <v>1.7</v>
      </c>
      <c r="Z47" s="78">
        <v>2.6</v>
      </c>
      <c r="AA47" s="78">
        <v>1.1000000000000001</v>
      </c>
      <c r="AB47" s="78">
        <v>1.2000000000000002</v>
      </c>
      <c r="AC47" s="78">
        <v>1.3</v>
      </c>
      <c r="AD47" s="78">
        <v>2.3000000000000003</v>
      </c>
      <c r="AE47" s="78">
        <v>0.46339104999999997</v>
      </c>
      <c r="AF47" s="78">
        <v>0.46339104999999997</v>
      </c>
      <c r="AG47" s="78">
        <v>0.46339104999999997</v>
      </c>
      <c r="AH47" s="78">
        <v>0.57201884999999997</v>
      </c>
      <c r="AI47" s="78">
        <v>2.5274683800000002</v>
      </c>
      <c r="AJ47" s="78">
        <v>2.5274683800000002</v>
      </c>
      <c r="AK47" s="78">
        <v>4.5114677700000003</v>
      </c>
      <c r="AL47" s="78">
        <v>4.5114677700000003</v>
      </c>
      <c r="AM47" s="78">
        <v>1.6095441099999999</v>
      </c>
      <c r="AN47" s="78">
        <v>10.784527739999998</v>
      </c>
      <c r="AO47" s="78">
        <v>11.767561699999998</v>
      </c>
      <c r="AP47" s="78">
        <v>11.276044719999998</v>
      </c>
      <c r="AQ47" s="78">
        <v>3.1803999999999997</v>
      </c>
      <c r="AR47" s="78">
        <v>3.1803999999999997</v>
      </c>
      <c r="AS47" s="78">
        <v>3.1803999999999997</v>
      </c>
      <c r="AT47" s="78">
        <v>3.1803999999999997</v>
      </c>
      <c r="AU47" s="78">
        <v>2.7103890000000002</v>
      </c>
      <c r="AV47" s="78">
        <v>-0.74322831</v>
      </c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</row>
    <row r="48" spans="1:70" x14ac:dyDescent="0.25">
      <c r="A48" s="83" t="s">
        <v>244</v>
      </c>
      <c r="B48" s="120" t="s">
        <v>148</v>
      </c>
      <c r="C48" s="78">
        <v>60.7</v>
      </c>
      <c r="D48" s="78">
        <v>69.599999999999994</v>
      </c>
      <c r="E48" s="78">
        <v>63.6</v>
      </c>
      <c r="F48" s="78">
        <v>79.099999999999994</v>
      </c>
      <c r="G48" s="78">
        <v>84</v>
      </c>
      <c r="H48" s="78">
        <v>83.9</v>
      </c>
      <c r="I48" s="78">
        <v>75.3</v>
      </c>
      <c r="J48" s="78">
        <v>83.5</v>
      </c>
      <c r="K48" s="78">
        <v>81.5</v>
      </c>
      <c r="L48" s="78">
        <v>90.2</v>
      </c>
      <c r="M48" s="78">
        <v>87.3</v>
      </c>
      <c r="N48" s="78">
        <v>90.4</v>
      </c>
      <c r="O48" s="78">
        <v>73.599999999999994</v>
      </c>
      <c r="P48" s="78">
        <v>76.2</v>
      </c>
      <c r="Q48" s="78">
        <v>77.400000000000006</v>
      </c>
      <c r="R48" s="78">
        <v>79.900000000000006</v>
      </c>
      <c r="S48" s="78">
        <v>73.2</v>
      </c>
      <c r="T48" s="78">
        <v>79.2</v>
      </c>
      <c r="U48" s="78">
        <v>79.100000000000009</v>
      </c>
      <c r="V48" s="78">
        <v>79</v>
      </c>
      <c r="W48" s="78">
        <v>76.7</v>
      </c>
      <c r="X48" s="78">
        <v>78.699999999999989</v>
      </c>
      <c r="Y48" s="78">
        <v>80</v>
      </c>
      <c r="Z48" s="78">
        <v>79.899999999999991</v>
      </c>
      <c r="AA48" s="78">
        <v>69.2</v>
      </c>
      <c r="AB48" s="78">
        <v>72</v>
      </c>
      <c r="AC48" s="78">
        <v>71.8</v>
      </c>
      <c r="AD48" s="78">
        <v>72.5</v>
      </c>
      <c r="AE48" s="78">
        <v>70.175699999999992</v>
      </c>
      <c r="AF48" s="78">
        <v>76.427700000000002</v>
      </c>
      <c r="AG48" s="78">
        <v>76.639099999999999</v>
      </c>
      <c r="AH48" s="78">
        <v>77.71629999999999</v>
      </c>
      <c r="AI48" s="78">
        <v>72.628399999999999</v>
      </c>
      <c r="AJ48" s="78">
        <v>73.266300000000015</v>
      </c>
      <c r="AK48" s="78">
        <v>73.941799999999986</v>
      </c>
      <c r="AL48" s="78">
        <v>74.244600000000005</v>
      </c>
      <c r="AM48" s="78">
        <v>74.582099999999997</v>
      </c>
      <c r="AN48" s="78">
        <v>77.992900000000006</v>
      </c>
      <c r="AO48" s="78">
        <v>74.894499999999994</v>
      </c>
      <c r="AP48" s="78">
        <v>71.1357</v>
      </c>
      <c r="AQ48" s="78">
        <v>78.642486999999988</v>
      </c>
      <c r="AR48" s="78">
        <v>74.867454999999993</v>
      </c>
      <c r="AS48" s="78">
        <v>73.296998000000002</v>
      </c>
      <c r="AT48" s="78">
        <v>76.397469000000001</v>
      </c>
      <c r="AU48" s="78">
        <v>77.87572793999999</v>
      </c>
      <c r="AV48" s="78">
        <v>75.274222489999985</v>
      </c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</row>
    <row r="49" spans="1:70" x14ac:dyDescent="0.25">
      <c r="A49" s="83" t="s">
        <v>245</v>
      </c>
      <c r="B49" s="120" t="s">
        <v>149</v>
      </c>
      <c r="C49" s="78">
        <v>33.4</v>
      </c>
      <c r="D49" s="78">
        <v>37.4</v>
      </c>
      <c r="E49" s="78">
        <v>42.2</v>
      </c>
      <c r="F49" s="78">
        <v>36.200000000000003</v>
      </c>
      <c r="G49" s="78">
        <v>42.8</v>
      </c>
      <c r="H49" s="78">
        <v>46.4</v>
      </c>
      <c r="I49" s="78">
        <v>46.7</v>
      </c>
      <c r="J49" s="78">
        <v>97.9</v>
      </c>
      <c r="K49" s="78">
        <v>46.9</v>
      </c>
      <c r="L49" s="78">
        <v>47.1</v>
      </c>
      <c r="M49" s="78">
        <v>47.8</v>
      </c>
      <c r="N49" s="78">
        <v>134.9</v>
      </c>
      <c r="O49" s="78">
        <v>84.3</v>
      </c>
      <c r="P49" s="78">
        <v>81.3</v>
      </c>
      <c r="Q49" s="78">
        <v>82.9</v>
      </c>
      <c r="R49" s="78">
        <v>85.4</v>
      </c>
      <c r="S49" s="78">
        <v>95.4</v>
      </c>
      <c r="T49" s="78">
        <v>95.1</v>
      </c>
      <c r="U49" s="78">
        <v>92.699999999999989</v>
      </c>
      <c r="V49" s="78">
        <v>94.2</v>
      </c>
      <c r="W49" s="78">
        <v>233</v>
      </c>
      <c r="X49" s="78">
        <v>129.19999999999999</v>
      </c>
      <c r="Y49" s="78">
        <v>145.69999999999999</v>
      </c>
      <c r="Z49" s="78">
        <v>155.89999999999998</v>
      </c>
      <c r="AA49" s="78">
        <v>134.60000000000002</v>
      </c>
      <c r="AB49" s="78">
        <v>133.80000000000001</v>
      </c>
      <c r="AC49" s="78">
        <v>137.60000000000002</v>
      </c>
      <c r="AD49" s="78">
        <v>140.69999999999999</v>
      </c>
      <c r="AE49" s="78">
        <v>125.03960000000001</v>
      </c>
      <c r="AF49" s="78">
        <v>128.31369999999998</v>
      </c>
      <c r="AG49" s="78">
        <v>126.61099999999999</v>
      </c>
      <c r="AH49" s="78">
        <v>124.4804</v>
      </c>
      <c r="AI49" s="78">
        <v>127.47540000000001</v>
      </c>
      <c r="AJ49" s="78">
        <v>130.1977</v>
      </c>
      <c r="AK49" s="78">
        <v>128.96839999999997</v>
      </c>
      <c r="AL49" s="78">
        <v>128.00680000000003</v>
      </c>
      <c r="AM49" s="78">
        <v>133.19829999999999</v>
      </c>
      <c r="AN49" s="78">
        <v>131.62630000000001</v>
      </c>
      <c r="AO49" s="78">
        <v>132.80600000000001</v>
      </c>
      <c r="AP49" s="78">
        <v>133.10899999999998</v>
      </c>
      <c r="AQ49" s="78">
        <v>136.61771199999998</v>
      </c>
      <c r="AR49" s="78">
        <v>136.22109700000001</v>
      </c>
      <c r="AS49" s="78">
        <v>137.98232899999999</v>
      </c>
      <c r="AT49" s="78">
        <v>140.758364</v>
      </c>
      <c r="AU49" s="78">
        <v>84.265021840000003</v>
      </c>
      <c r="AV49" s="78">
        <v>44.980557529999999</v>
      </c>
      <c r="BG49" s="136"/>
      <c r="BH49" s="136"/>
      <c r="BI49" s="136"/>
      <c r="BJ49" s="136"/>
      <c r="BK49" s="136"/>
      <c r="BL49" s="136"/>
      <c r="BM49" s="136"/>
      <c r="BN49" s="136"/>
      <c r="BO49" s="136"/>
      <c r="BP49" s="136"/>
      <c r="BQ49" s="136"/>
      <c r="BR49" s="136"/>
    </row>
    <row r="50" spans="1:70" x14ac:dyDescent="0.25">
      <c r="A50" s="83" t="s">
        <v>246</v>
      </c>
      <c r="B50" s="120" t="s">
        <v>150</v>
      </c>
      <c r="C50" s="78">
        <v>0</v>
      </c>
      <c r="D50" s="78">
        <v>0</v>
      </c>
      <c r="E50" s="78">
        <v>0</v>
      </c>
      <c r="F50" s="78">
        <v>0</v>
      </c>
      <c r="G50" s="78">
        <v>1</v>
      </c>
      <c r="H50" s="78">
        <v>2</v>
      </c>
      <c r="I50" s="78">
        <v>3</v>
      </c>
      <c r="J50" s="78">
        <v>4.0999999999999996</v>
      </c>
      <c r="K50" s="78">
        <v>7.7</v>
      </c>
      <c r="L50" s="78">
        <v>8.6999999999999993</v>
      </c>
      <c r="M50" s="78">
        <v>9.8000000000000007</v>
      </c>
      <c r="N50" s="78">
        <v>10.8</v>
      </c>
      <c r="O50" s="78">
        <v>11</v>
      </c>
      <c r="P50" s="78">
        <v>11.3</v>
      </c>
      <c r="Q50" s="78">
        <v>11.6</v>
      </c>
      <c r="R50" s="78">
        <v>11.9</v>
      </c>
      <c r="S50" s="78">
        <v>8.6999999999999993</v>
      </c>
      <c r="T50" s="78">
        <v>11.3</v>
      </c>
      <c r="U50" s="78">
        <v>12.7</v>
      </c>
      <c r="V50" s="78">
        <v>8.1999999999999993</v>
      </c>
      <c r="W50" s="78">
        <v>8.1999999999999993</v>
      </c>
      <c r="X50" s="78">
        <v>9.6999999999999993</v>
      </c>
      <c r="Y50" s="78">
        <v>9.3000000000000007</v>
      </c>
      <c r="Z50" s="78">
        <v>8.3999999999999986</v>
      </c>
      <c r="AA50" s="78">
        <v>9.5</v>
      </c>
      <c r="AB50" s="78">
        <v>12.299999999999999</v>
      </c>
      <c r="AC50" s="78">
        <v>11.399999999999999</v>
      </c>
      <c r="AD50" s="78">
        <v>11.399999999999999</v>
      </c>
      <c r="AE50" s="78">
        <v>1.3823000000000001</v>
      </c>
      <c r="AF50" s="78">
        <v>1.2811999999999999</v>
      </c>
      <c r="AG50" s="78">
        <v>1.1463000000000001</v>
      </c>
      <c r="AH50" s="78">
        <v>1.2699</v>
      </c>
      <c r="AI50" s="78">
        <v>1.591</v>
      </c>
      <c r="AJ50" s="78">
        <v>1.4850000000000001</v>
      </c>
      <c r="AK50" s="78">
        <v>1.1463000000000001</v>
      </c>
      <c r="AL50" s="78">
        <v>2.87</v>
      </c>
      <c r="AM50" s="78">
        <v>1.4219999999999999</v>
      </c>
      <c r="AN50" s="78">
        <v>2.0329999999999999</v>
      </c>
      <c r="AO50" s="78">
        <v>1.6439999999999999</v>
      </c>
      <c r="AP50" s="78">
        <v>1.0329999999999999</v>
      </c>
      <c r="AQ50" s="78">
        <v>1.5177</v>
      </c>
      <c r="AR50" s="78">
        <v>1.4698040000000001</v>
      </c>
      <c r="AS50" s="78">
        <v>2.1839950000000004</v>
      </c>
      <c r="AT50" s="78">
        <v>2.2185290000000002</v>
      </c>
      <c r="AU50" s="78">
        <v>0.98650499999999997</v>
      </c>
      <c r="AV50" s="78">
        <v>0.91127848</v>
      </c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</row>
    <row r="51" spans="1:70" x14ac:dyDescent="0.25">
      <c r="A51" s="83" t="s">
        <v>247</v>
      </c>
      <c r="B51" s="120" t="s">
        <v>151</v>
      </c>
      <c r="C51" s="78">
        <v>10.1</v>
      </c>
      <c r="D51" s="78">
        <v>8.8000000000000007</v>
      </c>
      <c r="E51" s="78">
        <v>8.9</v>
      </c>
      <c r="F51" s="78">
        <v>10.199999999999999</v>
      </c>
      <c r="G51" s="78">
        <v>16.399999999999999</v>
      </c>
      <c r="H51" s="78">
        <v>14.6</v>
      </c>
      <c r="I51" s="78">
        <v>15.4</v>
      </c>
      <c r="J51" s="78">
        <v>16.100000000000001</v>
      </c>
      <c r="K51" s="78">
        <v>25</v>
      </c>
      <c r="L51" s="78">
        <v>22.2</v>
      </c>
      <c r="M51" s="78">
        <v>19.600000000000001</v>
      </c>
      <c r="N51" s="78">
        <v>20.6</v>
      </c>
      <c r="O51" s="78">
        <v>26.6</v>
      </c>
      <c r="P51" s="78">
        <v>24.7</v>
      </c>
      <c r="Q51" s="78">
        <v>26.2</v>
      </c>
      <c r="R51" s="78">
        <v>26.4</v>
      </c>
      <c r="S51" s="78">
        <v>27.900000000000002</v>
      </c>
      <c r="T51" s="78">
        <v>26.700000000000003</v>
      </c>
      <c r="U51" s="78">
        <v>36.099999999999994</v>
      </c>
      <c r="V51" s="78">
        <v>35</v>
      </c>
      <c r="W51" s="78">
        <v>31.400000000000002</v>
      </c>
      <c r="X51" s="78">
        <v>19.899999999999999</v>
      </c>
      <c r="Y51" s="78">
        <v>24.6</v>
      </c>
      <c r="Z51" s="78">
        <v>26.5</v>
      </c>
      <c r="AA51" s="78">
        <v>27.6</v>
      </c>
      <c r="AB51" s="78">
        <v>25.799999999999997</v>
      </c>
      <c r="AC51" s="78">
        <v>26.6</v>
      </c>
      <c r="AD51" s="78">
        <v>27.5</v>
      </c>
      <c r="AE51" s="78">
        <v>28.875350000000001</v>
      </c>
      <c r="AF51" s="78">
        <v>24.36795</v>
      </c>
      <c r="AG51" s="78">
        <v>30.495350000000002</v>
      </c>
      <c r="AH51" s="78">
        <v>29.208100000000002</v>
      </c>
      <c r="AI51" s="78">
        <v>30.446999999999999</v>
      </c>
      <c r="AJ51" s="78">
        <v>29.443550000000002</v>
      </c>
      <c r="AK51" s="78">
        <v>32.5122</v>
      </c>
      <c r="AL51" s="78">
        <v>31.424999999999997</v>
      </c>
      <c r="AM51" s="78">
        <v>30.022599999999997</v>
      </c>
      <c r="AN51" s="78">
        <v>28.626799999999999</v>
      </c>
      <c r="AO51" s="78">
        <v>29.025500000000001</v>
      </c>
      <c r="AP51" s="78">
        <v>30.22625</v>
      </c>
      <c r="AQ51" s="78">
        <v>32.384599999999999</v>
      </c>
      <c r="AR51" s="78">
        <v>27.354699999999998</v>
      </c>
      <c r="AS51" s="78">
        <v>28.47795</v>
      </c>
      <c r="AT51" s="78">
        <v>27.866633</v>
      </c>
      <c r="AU51" s="78">
        <v>24.694749999999999</v>
      </c>
      <c r="AV51" s="78">
        <v>9.1999999999999993</v>
      </c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</row>
    <row r="52" spans="1:70" x14ac:dyDescent="0.25">
      <c r="A52" s="80" t="s">
        <v>248</v>
      </c>
      <c r="B52" s="118" t="s">
        <v>152</v>
      </c>
      <c r="C52" s="78">
        <f t="shared" ref="C52:N52" si="16">SUM(C53:C60)</f>
        <v>184.7</v>
      </c>
      <c r="D52" s="78">
        <f t="shared" si="16"/>
        <v>142.19999999999999</v>
      </c>
      <c r="E52" s="78">
        <f t="shared" si="16"/>
        <v>146.19999999999999</v>
      </c>
      <c r="F52" s="78">
        <f t="shared" si="16"/>
        <v>168.20000000000002</v>
      </c>
      <c r="G52" s="78">
        <f t="shared" si="16"/>
        <v>170.5</v>
      </c>
      <c r="H52" s="78">
        <f t="shared" si="16"/>
        <v>191.8</v>
      </c>
      <c r="I52" s="78">
        <f t="shared" si="16"/>
        <v>211.09999999999997</v>
      </c>
      <c r="J52" s="78">
        <f t="shared" si="16"/>
        <v>270.7</v>
      </c>
      <c r="K52" s="78">
        <f t="shared" si="16"/>
        <v>368.9</v>
      </c>
      <c r="L52" s="78">
        <f t="shared" si="16"/>
        <v>386.5</v>
      </c>
      <c r="M52" s="78">
        <f t="shared" si="16"/>
        <v>391.29999999999995</v>
      </c>
      <c r="N52" s="78">
        <f t="shared" si="16"/>
        <v>431.4</v>
      </c>
      <c r="O52" s="78">
        <v>390.40000000000003</v>
      </c>
      <c r="P52" s="78">
        <v>369.99999999999994</v>
      </c>
      <c r="Q52" s="78">
        <v>397.20000000000005</v>
      </c>
      <c r="R52" s="78">
        <v>349.5</v>
      </c>
      <c r="S52" s="78">
        <v>412.80000000000013</v>
      </c>
      <c r="T52" s="78">
        <v>507.4</v>
      </c>
      <c r="U52" s="78">
        <v>522.39999999999986</v>
      </c>
      <c r="V52" s="78">
        <v>401.50000000000006</v>
      </c>
      <c r="W52" s="78">
        <v>509.3</v>
      </c>
      <c r="X52" s="78">
        <v>391.8</v>
      </c>
      <c r="Y52" s="78">
        <v>437.5</v>
      </c>
      <c r="Z52" s="78">
        <v>504.6</v>
      </c>
      <c r="AA52" s="78">
        <v>523.40000000000009</v>
      </c>
      <c r="AB52" s="78">
        <v>390.7</v>
      </c>
      <c r="AC52" s="78">
        <v>443.00000000000006</v>
      </c>
      <c r="AD52" s="78">
        <v>445.40000000000003</v>
      </c>
      <c r="AE52" s="78">
        <v>419.57715391000005</v>
      </c>
      <c r="AF52" s="78">
        <v>418.81317474999997</v>
      </c>
      <c r="AG52" s="78">
        <v>439.54036417999998</v>
      </c>
      <c r="AH52" s="78">
        <v>487.20842490999996</v>
      </c>
      <c r="AI52" s="78">
        <v>448.16672281999996</v>
      </c>
      <c r="AJ52" s="78">
        <v>416.93871294999997</v>
      </c>
      <c r="AK52" s="78">
        <v>427.16722507999998</v>
      </c>
      <c r="AL52" s="78">
        <v>451.30794972000001</v>
      </c>
      <c r="AM52" s="78">
        <v>439.62148092000007</v>
      </c>
      <c r="AN52" s="78">
        <v>416.65381127000006</v>
      </c>
      <c r="AO52" s="78">
        <v>415.13431634</v>
      </c>
      <c r="AP52" s="78">
        <v>438.10584281999996</v>
      </c>
      <c r="AQ52" s="78">
        <v>413.98929731999993</v>
      </c>
      <c r="AR52" s="78">
        <v>478.19181624999999</v>
      </c>
      <c r="AS52" s="78">
        <v>438.71442794000001</v>
      </c>
      <c r="AT52" s="78">
        <v>434.26511143000005</v>
      </c>
      <c r="AU52" s="78">
        <v>393.51711544</v>
      </c>
      <c r="AV52" s="78">
        <v>313.58879310999998</v>
      </c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</row>
    <row r="53" spans="1:70" x14ac:dyDescent="0.25">
      <c r="A53" s="83" t="s">
        <v>249</v>
      </c>
      <c r="B53" s="120" t="s">
        <v>145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BG53" s="136"/>
      <c r="BH53" s="136"/>
      <c r="BI53" s="136"/>
      <c r="BJ53" s="136"/>
      <c r="BK53" s="136"/>
      <c r="BL53" s="136"/>
      <c r="BM53" s="136"/>
      <c r="BN53" s="136"/>
      <c r="BO53" s="136"/>
      <c r="BP53" s="136"/>
      <c r="BQ53" s="136"/>
      <c r="BR53" s="136"/>
    </row>
    <row r="54" spans="1:70" x14ac:dyDescent="0.25">
      <c r="A54" s="83" t="s">
        <v>250</v>
      </c>
      <c r="B54" s="120" t="s">
        <v>153</v>
      </c>
      <c r="C54" s="78">
        <v>35.200000000000003</v>
      </c>
      <c r="D54" s="78">
        <v>35</v>
      </c>
      <c r="E54" s="78">
        <v>36.9</v>
      </c>
      <c r="F54" s="78">
        <v>38.6</v>
      </c>
      <c r="G54" s="78">
        <v>38.700000000000003</v>
      </c>
      <c r="H54" s="78">
        <v>40.6</v>
      </c>
      <c r="I54" s="78">
        <v>40.6</v>
      </c>
      <c r="J54" s="78">
        <v>41.4</v>
      </c>
      <c r="K54" s="78">
        <v>51</v>
      </c>
      <c r="L54" s="78">
        <v>52.7</v>
      </c>
      <c r="M54" s="78">
        <v>53</v>
      </c>
      <c r="N54" s="78">
        <v>52.1</v>
      </c>
      <c r="O54" s="78">
        <v>49.2</v>
      </c>
      <c r="P54" s="78">
        <v>51.9</v>
      </c>
      <c r="Q54" s="78">
        <v>58.6</v>
      </c>
      <c r="R54" s="78">
        <v>54.6</v>
      </c>
      <c r="S54" s="78">
        <v>49.800000000000004</v>
      </c>
      <c r="T54" s="78">
        <v>64.5</v>
      </c>
      <c r="U54" s="78">
        <v>73.999999999999986</v>
      </c>
      <c r="V54" s="78">
        <v>87.3</v>
      </c>
      <c r="W54" s="78">
        <v>44.1</v>
      </c>
      <c r="X54" s="78">
        <v>51.4</v>
      </c>
      <c r="Y54" s="78">
        <v>53.9</v>
      </c>
      <c r="Z54" s="78">
        <v>61.8</v>
      </c>
      <c r="AA54" s="78">
        <v>59.7</v>
      </c>
      <c r="AB54" s="78">
        <v>56.9</v>
      </c>
      <c r="AC54" s="78">
        <v>63.4</v>
      </c>
      <c r="AD54" s="78">
        <v>59.099999999999994</v>
      </c>
      <c r="AE54" s="78">
        <v>51.810500000000005</v>
      </c>
      <c r="AF54" s="78">
        <v>55.348299999999995</v>
      </c>
      <c r="AG54" s="78">
        <v>59.953199999999995</v>
      </c>
      <c r="AH54" s="78">
        <v>64.881399999999999</v>
      </c>
      <c r="AI54" s="78">
        <v>53.540199999999999</v>
      </c>
      <c r="AJ54" s="78">
        <v>55.180599999999998</v>
      </c>
      <c r="AK54" s="78">
        <v>61.388199999999998</v>
      </c>
      <c r="AL54" s="78">
        <v>67.462900000000005</v>
      </c>
      <c r="AM54" s="78">
        <v>55.630040999999999</v>
      </c>
      <c r="AN54" s="78">
        <v>55.864294000000001</v>
      </c>
      <c r="AO54" s="78">
        <v>55.975056000000002</v>
      </c>
      <c r="AP54" s="78">
        <v>59.828100999999997</v>
      </c>
      <c r="AQ54" s="78">
        <v>54.854715999999996</v>
      </c>
      <c r="AR54" s="78">
        <v>68.366410999999999</v>
      </c>
      <c r="AS54" s="78">
        <v>49.673003000000001</v>
      </c>
      <c r="AT54" s="78">
        <v>60.430620999999995</v>
      </c>
      <c r="AU54" s="78">
        <v>39.304158599999994</v>
      </c>
      <c r="AV54" s="78">
        <v>30.817566749999997</v>
      </c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</row>
    <row r="55" spans="1:70" x14ac:dyDescent="0.25">
      <c r="A55" s="83" t="s">
        <v>251</v>
      </c>
      <c r="B55" s="120" t="s">
        <v>146</v>
      </c>
      <c r="C55" s="78">
        <v>63.5</v>
      </c>
      <c r="D55" s="78">
        <v>32.700000000000003</v>
      </c>
      <c r="E55" s="78">
        <v>28.1</v>
      </c>
      <c r="F55" s="78">
        <v>45.7</v>
      </c>
      <c r="G55" s="78">
        <v>62.7</v>
      </c>
      <c r="H55" s="78">
        <v>71.8</v>
      </c>
      <c r="I55" s="78">
        <v>93.9</v>
      </c>
      <c r="J55" s="78">
        <v>140.6</v>
      </c>
      <c r="K55" s="78">
        <v>139.1</v>
      </c>
      <c r="L55" s="78">
        <v>152.9</v>
      </c>
      <c r="M55" s="78">
        <v>150.1</v>
      </c>
      <c r="N55" s="78">
        <v>163.30000000000001</v>
      </c>
      <c r="O55" s="78">
        <v>142.80000000000001</v>
      </c>
      <c r="P55" s="78">
        <v>110.7</v>
      </c>
      <c r="Q55" s="78">
        <v>129.69999999999999</v>
      </c>
      <c r="R55" s="78">
        <v>126</v>
      </c>
      <c r="S55" s="78">
        <v>113.10000000000002</v>
      </c>
      <c r="T55" s="78">
        <v>177.49999999999997</v>
      </c>
      <c r="U55" s="78">
        <v>199.3</v>
      </c>
      <c r="V55" s="78">
        <v>96.199999999999989</v>
      </c>
      <c r="W55" s="78">
        <v>115.99999999999999</v>
      </c>
      <c r="X55" s="78">
        <v>94.600000000000009</v>
      </c>
      <c r="Y55" s="78">
        <v>115.8</v>
      </c>
      <c r="Z55" s="78">
        <v>123.9</v>
      </c>
      <c r="AA55" s="78">
        <v>158.1</v>
      </c>
      <c r="AB55" s="78">
        <v>113.9</v>
      </c>
      <c r="AC55" s="78">
        <v>143.5</v>
      </c>
      <c r="AD55" s="78">
        <v>146.70000000000002</v>
      </c>
      <c r="AE55" s="78">
        <v>144.47415391000001</v>
      </c>
      <c r="AF55" s="78">
        <v>134.82827474999999</v>
      </c>
      <c r="AG55" s="78">
        <v>107.02466418</v>
      </c>
      <c r="AH55" s="78">
        <v>155.00762491</v>
      </c>
      <c r="AI55" s="78">
        <v>133.80892281999999</v>
      </c>
      <c r="AJ55" s="78">
        <v>111.95361295000001</v>
      </c>
      <c r="AK55" s="78">
        <v>116.19822507999999</v>
      </c>
      <c r="AL55" s="78">
        <v>135.40504972000002</v>
      </c>
      <c r="AM55" s="78">
        <v>127.95743992000001</v>
      </c>
      <c r="AN55" s="78">
        <v>114.52161726999999</v>
      </c>
      <c r="AO55" s="78">
        <v>109.74596034000001</v>
      </c>
      <c r="AP55" s="78">
        <v>131.88814181999999</v>
      </c>
      <c r="AQ55" s="78">
        <v>67.257121319999996</v>
      </c>
      <c r="AR55" s="78">
        <v>118.87880824999998</v>
      </c>
      <c r="AS55" s="78">
        <v>98.981392940000006</v>
      </c>
      <c r="AT55" s="78">
        <v>85.179490430000016</v>
      </c>
      <c r="AU55" s="78">
        <v>137.06796505</v>
      </c>
      <c r="AV55" s="78">
        <v>127.17010008999999</v>
      </c>
      <c r="BG55" s="136"/>
      <c r="BH55" s="136"/>
      <c r="BI55" s="136"/>
      <c r="BJ55" s="136"/>
      <c r="BK55" s="136"/>
      <c r="BL55" s="136"/>
      <c r="BM55" s="136"/>
      <c r="BN55" s="136"/>
      <c r="BO55" s="136"/>
      <c r="BP55" s="136"/>
      <c r="BQ55" s="136"/>
      <c r="BR55" s="136"/>
    </row>
    <row r="56" spans="1:70" x14ac:dyDescent="0.25">
      <c r="A56" s="83" t="s">
        <v>252</v>
      </c>
      <c r="B56" s="120" t="s">
        <v>147</v>
      </c>
      <c r="C56" s="78">
        <v>15.7</v>
      </c>
      <c r="D56" s="78">
        <v>13.8</v>
      </c>
      <c r="E56" s="78">
        <v>15.4</v>
      </c>
      <c r="F56" s="78">
        <v>17.600000000000001</v>
      </c>
      <c r="G56" s="78">
        <v>7.4</v>
      </c>
      <c r="H56" s="78">
        <v>11.5</v>
      </c>
      <c r="I56" s="78">
        <v>12</v>
      </c>
      <c r="J56" s="78">
        <v>15.4</v>
      </c>
      <c r="K56" s="78">
        <v>23.7</v>
      </c>
      <c r="L56" s="78">
        <v>13.7</v>
      </c>
      <c r="M56" s="78">
        <v>15.4</v>
      </c>
      <c r="N56" s="78">
        <v>15.9</v>
      </c>
      <c r="O56" s="78">
        <v>24</v>
      </c>
      <c r="P56" s="78">
        <v>23.1</v>
      </c>
      <c r="Q56" s="78">
        <v>20.399999999999999</v>
      </c>
      <c r="R56" s="78">
        <v>29.4</v>
      </c>
      <c r="S56" s="78">
        <v>24.6</v>
      </c>
      <c r="T56" s="78">
        <v>17.5</v>
      </c>
      <c r="U56" s="78">
        <v>18.399999999999999</v>
      </c>
      <c r="V56" s="78">
        <v>20.399999999999999</v>
      </c>
      <c r="W56" s="78">
        <v>36.9</v>
      </c>
      <c r="X56" s="78">
        <v>14.9</v>
      </c>
      <c r="Y56" s="78">
        <v>16.399999999999999</v>
      </c>
      <c r="Z56" s="78">
        <v>30.5</v>
      </c>
      <c r="AA56" s="78">
        <v>15.000000000000002</v>
      </c>
      <c r="AB56" s="78">
        <v>12.2</v>
      </c>
      <c r="AC56" s="78">
        <v>13.899999999999999</v>
      </c>
      <c r="AD56" s="78">
        <v>15.9</v>
      </c>
      <c r="AE56" s="78">
        <v>12.1</v>
      </c>
      <c r="AF56" s="78">
        <v>12.9</v>
      </c>
      <c r="AG56" s="78">
        <v>10.9</v>
      </c>
      <c r="AH56" s="78">
        <v>11.1</v>
      </c>
      <c r="AI56" s="78">
        <v>11</v>
      </c>
      <c r="AJ56" s="78">
        <v>11.799999999999999</v>
      </c>
      <c r="AK56" s="78">
        <v>11.799999999999999</v>
      </c>
      <c r="AL56" s="78">
        <v>11.7</v>
      </c>
      <c r="AM56" s="78">
        <v>11.299999999999999</v>
      </c>
      <c r="AN56" s="78">
        <v>9.5</v>
      </c>
      <c r="AO56" s="78">
        <v>9.5</v>
      </c>
      <c r="AP56" s="78">
        <v>9.1</v>
      </c>
      <c r="AQ56" s="78">
        <v>17.8</v>
      </c>
      <c r="AR56" s="78">
        <v>17.8</v>
      </c>
      <c r="AS56" s="78">
        <v>17.8</v>
      </c>
      <c r="AT56" s="78">
        <v>17.8</v>
      </c>
      <c r="AU56" s="78">
        <v>12.799999999999999</v>
      </c>
      <c r="AV56" s="78">
        <v>1.89182648</v>
      </c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</row>
    <row r="57" spans="1:70" x14ac:dyDescent="0.25">
      <c r="A57" s="83" t="s">
        <v>253</v>
      </c>
      <c r="B57" s="120" t="s">
        <v>148</v>
      </c>
      <c r="C57" s="78">
        <v>10.8</v>
      </c>
      <c r="D57" s="78">
        <v>12</v>
      </c>
      <c r="E57" s="78">
        <v>12</v>
      </c>
      <c r="F57" s="78">
        <v>12.4</v>
      </c>
      <c r="G57" s="78">
        <v>15</v>
      </c>
      <c r="H57" s="78">
        <v>14.7</v>
      </c>
      <c r="I57" s="78">
        <v>14.6</v>
      </c>
      <c r="J57" s="78">
        <v>14.5</v>
      </c>
      <c r="K57" s="78">
        <v>16.8</v>
      </c>
      <c r="L57" s="78">
        <v>16.100000000000001</v>
      </c>
      <c r="M57" s="78">
        <v>13.3</v>
      </c>
      <c r="N57" s="78">
        <v>24.6</v>
      </c>
      <c r="O57" s="78">
        <v>8.5</v>
      </c>
      <c r="P57" s="78">
        <v>9.1</v>
      </c>
      <c r="Q57" s="78">
        <v>8.9</v>
      </c>
      <c r="R57" s="78">
        <v>9.4</v>
      </c>
      <c r="S57" s="78">
        <v>20.3</v>
      </c>
      <c r="T57" s="78">
        <v>20.5</v>
      </c>
      <c r="U57" s="78">
        <v>21.4</v>
      </c>
      <c r="V57" s="78">
        <v>21.200000000000003</v>
      </c>
      <c r="W57" s="78">
        <v>25.3</v>
      </c>
      <c r="X57" s="78">
        <v>25.900000000000002</v>
      </c>
      <c r="Y57" s="78">
        <v>25.800000000000004</v>
      </c>
      <c r="Z57" s="78">
        <v>26.5</v>
      </c>
      <c r="AA57" s="78">
        <v>22.099999999999998</v>
      </c>
      <c r="AB57" s="78">
        <v>22.6</v>
      </c>
      <c r="AC57" s="78">
        <v>22.099999999999998</v>
      </c>
      <c r="AD57" s="78">
        <v>23</v>
      </c>
      <c r="AE57" s="78">
        <v>18.840900000000001</v>
      </c>
      <c r="AF57" s="78">
        <v>16.425699999999999</v>
      </c>
      <c r="AG57" s="78">
        <v>18.997599999999998</v>
      </c>
      <c r="AH57" s="78">
        <v>19.4132</v>
      </c>
      <c r="AI57" s="78">
        <v>15.888800000000002</v>
      </c>
      <c r="AJ57" s="78">
        <v>19.869700000000002</v>
      </c>
      <c r="AK57" s="78">
        <v>20.087299999999999</v>
      </c>
      <c r="AL57" s="78">
        <v>20.3629</v>
      </c>
      <c r="AM57" s="78">
        <v>21.871799999999997</v>
      </c>
      <c r="AN57" s="78">
        <v>20.433199999999999</v>
      </c>
      <c r="AO57" s="78">
        <v>21.159200000000002</v>
      </c>
      <c r="AP57" s="78">
        <v>22.487000000000002</v>
      </c>
      <c r="AQ57" s="78">
        <v>21.370162000000001</v>
      </c>
      <c r="AR57" s="78">
        <v>21.217106999999999</v>
      </c>
      <c r="AS57" s="78">
        <v>20.696558999999997</v>
      </c>
      <c r="AT57" s="78">
        <v>20.716405999999999</v>
      </c>
      <c r="AU57" s="78">
        <v>21.9180052</v>
      </c>
      <c r="AV57" s="78">
        <v>21.337642250000002</v>
      </c>
      <c r="BG57" s="136"/>
      <c r="BH57" s="136"/>
      <c r="BI57" s="136"/>
      <c r="BJ57" s="136"/>
      <c r="BK57" s="136"/>
      <c r="BL57" s="136"/>
      <c r="BM57" s="136"/>
      <c r="BN57" s="136"/>
      <c r="BO57" s="136"/>
      <c r="BP57" s="136"/>
      <c r="BQ57" s="136"/>
      <c r="BR57" s="136"/>
    </row>
    <row r="58" spans="1:70" x14ac:dyDescent="0.25">
      <c r="A58" s="83" t="s">
        <v>254</v>
      </c>
      <c r="B58" s="120" t="s">
        <v>149</v>
      </c>
      <c r="C58" s="78">
        <v>40</v>
      </c>
      <c r="D58" s="78">
        <v>31.8</v>
      </c>
      <c r="E58" s="78">
        <v>35.299999999999997</v>
      </c>
      <c r="F58" s="78">
        <v>36</v>
      </c>
      <c r="G58" s="78">
        <v>27.7</v>
      </c>
      <c r="H58" s="78">
        <v>30.3</v>
      </c>
      <c r="I58" s="78">
        <v>32.299999999999997</v>
      </c>
      <c r="J58" s="78">
        <v>39.4</v>
      </c>
      <c r="K58" s="78">
        <v>117.1</v>
      </c>
      <c r="L58" s="78">
        <v>125.8</v>
      </c>
      <c r="M58" s="78">
        <v>142.6</v>
      </c>
      <c r="N58" s="78">
        <v>157.9</v>
      </c>
      <c r="O58" s="78">
        <v>140.80000000000001</v>
      </c>
      <c r="P58" s="78">
        <v>153.6</v>
      </c>
      <c r="Q58" s="78">
        <v>155</v>
      </c>
      <c r="R58" s="78">
        <v>105</v>
      </c>
      <c r="S58" s="78">
        <v>177.60000000000002</v>
      </c>
      <c r="T58" s="78">
        <v>195.7</v>
      </c>
      <c r="U58" s="78">
        <v>172.1</v>
      </c>
      <c r="V58" s="78">
        <v>173.2</v>
      </c>
      <c r="W58" s="78">
        <v>253.7</v>
      </c>
      <c r="X58" s="78">
        <v>169.5</v>
      </c>
      <c r="Y58" s="78">
        <v>197.10000000000002</v>
      </c>
      <c r="Z58" s="78">
        <v>232.5</v>
      </c>
      <c r="AA58" s="78">
        <v>240.3</v>
      </c>
      <c r="AB58" s="78">
        <v>157.4</v>
      </c>
      <c r="AC58" s="78">
        <v>170.7</v>
      </c>
      <c r="AD58" s="78">
        <v>173.1</v>
      </c>
      <c r="AE58" s="78">
        <v>157.72840000000002</v>
      </c>
      <c r="AF58" s="78">
        <v>161.8946</v>
      </c>
      <c r="AG58" s="78">
        <v>203.93729999999999</v>
      </c>
      <c r="AH58" s="78">
        <v>195.1558</v>
      </c>
      <c r="AI58" s="78">
        <v>197.96689999999998</v>
      </c>
      <c r="AJ58" s="78">
        <v>191.9025</v>
      </c>
      <c r="AK58" s="78">
        <v>188.0581</v>
      </c>
      <c r="AL58" s="78">
        <v>187.0155</v>
      </c>
      <c r="AM58" s="78">
        <v>190.64879999999999</v>
      </c>
      <c r="AN58" s="78">
        <v>178.2885</v>
      </c>
      <c r="AO58" s="78">
        <v>179.2303</v>
      </c>
      <c r="AP58" s="78">
        <v>179.8503</v>
      </c>
      <c r="AQ58" s="78">
        <v>214.03089799999998</v>
      </c>
      <c r="AR58" s="78">
        <v>213.619517</v>
      </c>
      <c r="AS58" s="78">
        <v>213.00215099999997</v>
      </c>
      <c r="AT58" s="78">
        <v>211.37831700000001</v>
      </c>
      <c r="AU58" s="78">
        <v>152.46825957000001</v>
      </c>
      <c r="AV58" s="78">
        <v>116.99531807999999</v>
      </c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</row>
    <row r="59" spans="1:70" x14ac:dyDescent="0.25">
      <c r="A59" s="83" t="s">
        <v>255</v>
      </c>
      <c r="B59" s="120" t="s">
        <v>150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0.1</v>
      </c>
      <c r="K59" s="78">
        <v>3.7</v>
      </c>
      <c r="L59" s="78">
        <v>3.5</v>
      </c>
      <c r="M59" s="78">
        <v>2.7</v>
      </c>
      <c r="N59" s="78">
        <v>3.2</v>
      </c>
      <c r="O59" s="78">
        <v>3.8</v>
      </c>
      <c r="P59" s="78">
        <v>4.2</v>
      </c>
      <c r="Q59" s="78">
        <v>4.5999999999999996</v>
      </c>
      <c r="R59" s="78">
        <v>4.8</v>
      </c>
      <c r="S59" s="78">
        <v>6.8</v>
      </c>
      <c r="T59" s="78">
        <v>5.2</v>
      </c>
      <c r="U59" s="78">
        <v>11.4</v>
      </c>
      <c r="V59" s="78">
        <v>10.6</v>
      </c>
      <c r="W59" s="78">
        <v>7.8</v>
      </c>
      <c r="X59" s="78">
        <v>10.3</v>
      </c>
      <c r="Y59" s="78">
        <v>10.7</v>
      </c>
      <c r="Z59" s="78">
        <v>8.3000000000000007</v>
      </c>
      <c r="AA59" s="78">
        <v>6.8</v>
      </c>
      <c r="AB59" s="78">
        <v>7.3</v>
      </c>
      <c r="AC59" s="78">
        <v>8.1</v>
      </c>
      <c r="AD59" s="78">
        <v>6</v>
      </c>
      <c r="AE59" s="78">
        <v>5.9744000000000002</v>
      </c>
      <c r="AF59" s="78">
        <v>8.5617000000000001</v>
      </c>
      <c r="AG59" s="78">
        <v>8.3190000000000008</v>
      </c>
      <c r="AH59" s="78">
        <v>7.4193999999999996</v>
      </c>
      <c r="AI59" s="78">
        <v>6.8127999999999993</v>
      </c>
      <c r="AJ59" s="78">
        <v>9.1755999999999993</v>
      </c>
      <c r="AK59" s="78">
        <v>8.581900000000001</v>
      </c>
      <c r="AL59" s="78">
        <v>7.516</v>
      </c>
      <c r="AM59" s="78">
        <v>6.8712999999999997</v>
      </c>
      <c r="AN59" s="78">
        <v>9.0728000000000009</v>
      </c>
      <c r="AO59" s="78">
        <v>8.7314000000000007</v>
      </c>
      <c r="AP59" s="78">
        <v>7.5298999999999996</v>
      </c>
      <c r="AQ59" s="78">
        <v>9.3577589999999997</v>
      </c>
      <c r="AR59" s="78">
        <v>8.1145449999999997</v>
      </c>
      <c r="AS59" s="78">
        <v>7.2032120000000006</v>
      </c>
      <c r="AT59" s="78">
        <v>7.2752439999999998</v>
      </c>
      <c r="AU59" s="78">
        <v>5.8088726899999994</v>
      </c>
      <c r="AV59" s="78">
        <v>5.0310176799999997</v>
      </c>
      <c r="BG59" s="136"/>
      <c r="BH59" s="136"/>
      <c r="BI59" s="136"/>
      <c r="BJ59" s="136"/>
      <c r="BK59" s="136"/>
      <c r="BL59" s="136"/>
      <c r="BM59" s="136"/>
      <c r="BN59" s="136"/>
      <c r="BO59" s="136"/>
      <c r="BP59" s="136"/>
      <c r="BQ59" s="136"/>
      <c r="BR59" s="136"/>
    </row>
    <row r="60" spans="1:70" x14ac:dyDescent="0.25">
      <c r="A60" s="83" t="s">
        <v>256</v>
      </c>
      <c r="B60" s="120" t="s">
        <v>151</v>
      </c>
      <c r="C60" s="78">
        <v>19.5</v>
      </c>
      <c r="D60" s="78">
        <v>16.899999999999999</v>
      </c>
      <c r="E60" s="78">
        <v>18.5</v>
      </c>
      <c r="F60" s="78">
        <v>17.899999999999999</v>
      </c>
      <c r="G60" s="78">
        <v>19</v>
      </c>
      <c r="H60" s="78">
        <v>22.9</v>
      </c>
      <c r="I60" s="78">
        <v>17.7</v>
      </c>
      <c r="J60" s="78">
        <v>19.3</v>
      </c>
      <c r="K60" s="78">
        <v>17.5</v>
      </c>
      <c r="L60" s="78">
        <v>21.8</v>
      </c>
      <c r="M60" s="78">
        <v>14.2</v>
      </c>
      <c r="N60" s="78">
        <v>14.4</v>
      </c>
      <c r="O60" s="78">
        <v>21.3</v>
      </c>
      <c r="P60" s="78">
        <v>17.399999999999999</v>
      </c>
      <c r="Q60" s="78">
        <v>20</v>
      </c>
      <c r="R60" s="78">
        <v>20.3</v>
      </c>
      <c r="S60" s="78">
        <v>20.6</v>
      </c>
      <c r="T60" s="78">
        <v>26.5</v>
      </c>
      <c r="U60" s="78">
        <v>25.8</v>
      </c>
      <c r="V60" s="78">
        <v>-7.3999999999999995</v>
      </c>
      <c r="W60" s="78">
        <v>25.5</v>
      </c>
      <c r="X60" s="78">
        <v>25.200000000000003</v>
      </c>
      <c r="Y60" s="78">
        <v>17.8</v>
      </c>
      <c r="Z60" s="78">
        <v>21.1</v>
      </c>
      <c r="AA60" s="78">
        <v>21.4</v>
      </c>
      <c r="AB60" s="78">
        <v>20.399999999999999</v>
      </c>
      <c r="AC60" s="78">
        <v>21.3</v>
      </c>
      <c r="AD60" s="78">
        <v>21.6</v>
      </c>
      <c r="AE60" s="78">
        <v>28.648800000000001</v>
      </c>
      <c r="AF60" s="78">
        <v>28.854599999999998</v>
      </c>
      <c r="AG60" s="78">
        <v>30.4086</v>
      </c>
      <c r="AH60" s="78">
        <v>34.230999999999995</v>
      </c>
      <c r="AI60" s="78">
        <v>29.149099999999997</v>
      </c>
      <c r="AJ60" s="78">
        <v>17.056699999999999</v>
      </c>
      <c r="AK60" s="78">
        <v>21.0535</v>
      </c>
      <c r="AL60" s="78">
        <v>21.845599999999997</v>
      </c>
      <c r="AM60" s="78">
        <v>25.342100000000002</v>
      </c>
      <c r="AN60" s="78">
        <v>28.973400000000002</v>
      </c>
      <c r="AO60" s="78">
        <v>30.792400000000001</v>
      </c>
      <c r="AP60" s="78">
        <v>27.4224</v>
      </c>
      <c r="AQ60" s="78">
        <v>29.318641</v>
      </c>
      <c r="AR60" s="78">
        <v>30.195428</v>
      </c>
      <c r="AS60" s="78">
        <v>31.35811</v>
      </c>
      <c r="AT60" s="78">
        <v>31.485033000000001</v>
      </c>
      <c r="AU60" s="78">
        <v>24.14985433</v>
      </c>
      <c r="AV60" s="78">
        <v>10.345321779999999</v>
      </c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</row>
    <row r="61" spans="1:70" x14ac:dyDescent="0.25">
      <c r="A61" s="83" t="s">
        <v>257</v>
      </c>
      <c r="B61" s="126" t="s">
        <v>154</v>
      </c>
      <c r="C61" s="78">
        <f>+C62-C63</f>
        <v>-422.2999999999999</v>
      </c>
      <c r="D61" s="78">
        <f t="shared" ref="D61:N61" si="17">+D62-D63</f>
        <v>-302.90000000000003</v>
      </c>
      <c r="E61" s="78">
        <f t="shared" si="17"/>
        <v>-555.50000000000023</v>
      </c>
      <c r="F61" s="78">
        <f t="shared" si="17"/>
        <v>-167.29999999999995</v>
      </c>
      <c r="G61" s="78">
        <f t="shared" si="17"/>
        <v>-790.80000000000007</v>
      </c>
      <c r="H61" s="78">
        <f t="shared" si="17"/>
        <v>-434.5</v>
      </c>
      <c r="I61" s="78">
        <f t="shared" si="17"/>
        <v>-686.8</v>
      </c>
      <c r="J61" s="78">
        <f t="shared" si="17"/>
        <v>-399.20000000000005</v>
      </c>
      <c r="K61" s="78">
        <f t="shared" si="17"/>
        <v>-602.00000000000011</v>
      </c>
      <c r="L61" s="78">
        <f t="shared" si="17"/>
        <v>-386.7999999999999</v>
      </c>
      <c r="M61" s="78">
        <f t="shared" si="17"/>
        <v>-574.00000000000023</v>
      </c>
      <c r="N61" s="78">
        <f t="shared" si="17"/>
        <v>-351.19999999999993</v>
      </c>
      <c r="O61" s="78">
        <v>-730.89999999999986</v>
      </c>
      <c r="P61" s="78">
        <v>-420.40000000000009</v>
      </c>
      <c r="Q61" s="78">
        <v>-676.00000000000023</v>
      </c>
      <c r="R61" s="78">
        <v>-440.20000000000005</v>
      </c>
      <c r="S61" s="78">
        <v>-895.1</v>
      </c>
      <c r="T61" s="78">
        <v>-600.20000000000005</v>
      </c>
      <c r="U61" s="78">
        <v>-789.19999999999982</v>
      </c>
      <c r="V61" s="78">
        <v>-622.90000000000009</v>
      </c>
      <c r="W61" s="78">
        <v>-1254.5</v>
      </c>
      <c r="X61" s="78">
        <v>-935.2</v>
      </c>
      <c r="Y61" s="78">
        <v>-1199.7</v>
      </c>
      <c r="Z61" s="78">
        <v>-964.7</v>
      </c>
      <c r="AA61" s="78">
        <v>-915.19999999999982</v>
      </c>
      <c r="AB61" s="78">
        <v>-903.10000000000014</v>
      </c>
      <c r="AC61" s="78">
        <v>-1020.5999999999999</v>
      </c>
      <c r="AD61" s="78">
        <v>-612</v>
      </c>
      <c r="AE61" s="78">
        <v>-1087.5082621000001</v>
      </c>
      <c r="AF61" s="78">
        <v>-989.53603259000033</v>
      </c>
      <c r="AG61" s="78">
        <v>-1190.88075084</v>
      </c>
      <c r="AH61" s="78">
        <v>-868.84873149000009</v>
      </c>
      <c r="AI61" s="78">
        <v>-1015.332441</v>
      </c>
      <c r="AJ61" s="78">
        <v>-777.10598400000003</v>
      </c>
      <c r="AK61" s="78">
        <v>-1108.3383199999998</v>
      </c>
      <c r="AL61" s="78">
        <v>-859.06904699999996</v>
      </c>
      <c r="AM61" s="78">
        <v>-1746.2234202299996</v>
      </c>
      <c r="AN61" s="78">
        <v>-1045.7776696099997</v>
      </c>
      <c r="AO61" s="78">
        <v>-1181.91636412</v>
      </c>
      <c r="AP61" s="78">
        <v>-571.84501437000017</v>
      </c>
      <c r="AQ61" s="78">
        <v>-1035.8735079099999</v>
      </c>
      <c r="AR61" s="78">
        <v>-1251.8233268900001</v>
      </c>
      <c r="AS61" s="78">
        <v>-1085.43072934</v>
      </c>
      <c r="AT61" s="78">
        <v>-1129.1700821899999</v>
      </c>
      <c r="AU61" s="78">
        <v>-1127.4088264399998</v>
      </c>
      <c r="AV61" s="78">
        <v>-420.14131809000003</v>
      </c>
      <c r="BG61" s="136"/>
      <c r="BH61" s="136"/>
      <c r="BI61" s="136"/>
      <c r="BJ61" s="136"/>
      <c r="BK61" s="136"/>
      <c r="BL61" s="136"/>
      <c r="BM61" s="136"/>
      <c r="BN61" s="136"/>
      <c r="BO61" s="136"/>
      <c r="BP61" s="136"/>
      <c r="BQ61" s="136"/>
      <c r="BR61" s="136"/>
    </row>
    <row r="62" spans="1:70" x14ac:dyDescent="0.25">
      <c r="A62" s="83" t="s">
        <v>258</v>
      </c>
      <c r="B62" s="115" t="s">
        <v>127</v>
      </c>
      <c r="C62" s="78">
        <f t="shared" ref="C62:N62" si="18">+C64+C66+C99</f>
        <v>390.3</v>
      </c>
      <c r="D62" s="78">
        <f t="shared" si="18"/>
        <v>408.8</v>
      </c>
      <c r="E62" s="78">
        <f t="shared" si="18"/>
        <v>336.59999999999997</v>
      </c>
      <c r="F62" s="78">
        <f t="shared" si="18"/>
        <v>323.10000000000002</v>
      </c>
      <c r="G62" s="78">
        <f t="shared" si="18"/>
        <v>382.19999999999993</v>
      </c>
      <c r="H62" s="78">
        <f t="shared" si="18"/>
        <v>337.1</v>
      </c>
      <c r="I62" s="78">
        <f t="shared" si="18"/>
        <v>338.40000000000003</v>
      </c>
      <c r="J62" s="78">
        <f t="shared" si="18"/>
        <v>377.4</v>
      </c>
      <c r="K62" s="78">
        <f t="shared" si="18"/>
        <v>480.9</v>
      </c>
      <c r="L62" s="78">
        <f t="shared" si="18"/>
        <v>409.3</v>
      </c>
      <c r="M62" s="78">
        <f t="shared" si="18"/>
        <v>422.59999999999997</v>
      </c>
      <c r="N62" s="78">
        <f t="shared" si="18"/>
        <v>480.20000000000005</v>
      </c>
      <c r="O62" s="78">
        <v>470.99999999999994</v>
      </c>
      <c r="P62" s="78">
        <v>478.69999999999993</v>
      </c>
      <c r="Q62" s="78">
        <v>457.79999999999995</v>
      </c>
      <c r="R62" s="78">
        <v>522.09999999999991</v>
      </c>
      <c r="S62" s="78">
        <v>602.30000000000007</v>
      </c>
      <c r="T62" s="78">
        <v>461.20000000000005</v>
      </c>
      <c r="U62" s="78">
        <v>431.90000000000003</v>
      </c>
      <c r="V62" s="78">
        <v>453.09999999999997</v>
      </c>
      <c r="W62" s="78">
        <v>537.80000000000007</v>
      </c>
      <c r="X62" s="78">
        <v>446.79999999999995</v>
      </c>
      <c r="Y62" s="78">
        <v>443.3</v>
      </c>
      <c r="Z62" s="78">
        <v>495.2</v>
      </c>
      <c r="AA62" s="78">
        <v>505.7</v>
      </c>
      <c r="AB62" s="78">
        <v>381.8</v>
      </c>
      <c r="AC62" s="78">
        <v>443.90000000000003</v>
      </c>
      <c r="AD62" s="78">
        <v>455.00000000000006</v>
      </c>
      <c r="AE62" s="78">
        <v>565.58579786999996</v>
      </c>
      <c r="AF62" s="78">
        <v>449.26173296999997</v>
      </c>
      <c r="AG62" s="78">
        <v>442.88288987000004</v>
      </c>
      <c r="AH62" s="78">
        <v>430.99511432999998</v>
      </c>
      <c r="AI62" s="78">
        <v>600.368559</v>
      </c>
      <c r="AJ62" s="78">
        <v>522.26441599999998</v>
      </c>
      <c r="AK62" s="78">
        <v>533.98608000000002</v>
      </c>
      <c r="AL62" s="78">
        <v>560.95175300000005</v>
      </c>
      <c r="AM62" s="78">
        <v>622.99202099999991</v>
      </c>
      <c r="AN62" s="78">
        <v>497.70136900000006</v>
      </c>
      <c r="AO62" s="78">
        <v>535.47971600000005</v>
      </c>
      <c r="AP62" s="78">
        <v>606.15122599999995</v>
      </c>
      <c r="AQ62" s="78">
        <v>619.90423299999998</v>
      </c>
      <c r="AR62" s="78">
        <v>480.30714899999998</v>
      </c>
      <c r="AS62" s="78">
        <v>597.97821199999998</v>
      </c>
      <c r="AT62" s="78">
        <v>427.33570599999996</v>
      </c>
      <c r="AU62" s="78">
        <v>443.42415633999997</v>
      </c>
      <c r="AV62" s="78">
        <v>399.37378824999996</v>
      </c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</row>
    <row r="63" spans="1:70" ht="15" customHeight="1" x14ac:dyDescent="0.25">
      <c r="A63" s="83" t="s">
        <v>259</v>
      </c>
      <c r="B63" s="115" t="s">
        <v>128</v>
      </c>
      <c r="C63" s="78">
        <f t="shared" ref="C63:N63" si="19">+C65+C84+C100</f>
        <v>812.59999999999991</v>
      </c>
      <c r="D63" s="78">
        <f t="shared" si="19"/>
        <v>711.7</v>
      </c>
      <c r="E63" s="78">
        <f t="shared" si="19"/>
        <v>892.10000000000014</v>
      </c>
      <c r="F63" s="78">
        <f t="shared" si="19"/>
        <v>490.4</v>
      </c>
      <c r="G63" s="78">
        <f t="shared" si="19"/>
        <v>1173</v>
      </c>
      <c r="H63" s="78">
        <f t="shared" si="19"/>
        <v>771.6</v>
      </c>
      <c r="I63" s="78">
        <f t="shared" si="19"/>
        <v>1025.2</v>
      </c>
      <c r="J63" s="78">
        <f t="shared" si="19"/>
        <v>776.6</v>
      </c>
      <c r="K63" s="78">
        <f t="shared" si="19"/>
        <v>1082.9000000000001</v>
      </c>
      <c r="L63" s="78">
        <f t="shared" si="19"/>
        <v>796.09999999999991</v>
      </c>
      <c r="M63" s="78">
        <f t="shared" si="19"/>
        <v>996.60000000000014</v>
      </c>
      <c r="N63" s="78">
        <f t="shared" si="19"/>
        <v>831.4</v>
      </c>
      <c r="O63" s="78">
        <v>1201.8999999999999</v>
      </c>
      <c r="P63" s="78">
        <v>899.1</v>
      </c>
      <c r="Q63" s="78">
        <v>1133.8000000000002</v>
      </c>
      <c r="R63" s="78">
        <v>962.3</v>
      </c>
      <c r="S63" s="78">
        <v>1497.4</v>
      </c>
      <c r="T63" s="78">
        <v>1061.4000000000001</v>
      </c>
      <c r="U63" s="78">
        <v>1221.0999999999999</v>
      </c>
      <c r="V63" s="78">
        <v>1076</v>
      </c>
      <c r="W63" s="78">
        <v>1792.3000000000002</v>
      </c>
      <c r="X63" s="78">
        <v>1382</v>
      </c>
      <c r="Y63" s="78">
        <v>1643</v>
      </c>
      <c r="Z63" s="78">
        <v>1459.9</v>
      </c>
      <c r="AA63" s="78">
        <v>1420.8999999999999</v>
      </c>
      <c r="AB63" s="78">
        <v>1284.9000000000001</v>
      </c>
      <c r="AC63" s="78">
        <v>1464.5</v>
      </c>
      <c r="AD63" s="78">
        <v>1067</v>
      </c>
      <c r="AE63" s="78">
        <v>1653.09405997</v>
      </c>
      <c r="AF63" s="78">
        <v>1438.7977655600002</v>
      </c>
      <c r="AG63" s="78">
        <v>1633.7636407100001</v>
      </c>
      <c r="AH63" s="78">
        <v>1299.8438458200001</v>
      </c>
      <c r="AI63" s="78">
        <v>1615.701</v>
      </c>
      <c r="AJ63" s="78">
        <v>1299.3704</v>
      </c>
      <c r="AK63" s="78">
        <v>1642.3244</v>
      </c>
      <c r="AL63" s="78">
        <v>1420.0208</v>
      </c>
      <c r="AM63" s="78">
        <v>2369.2154412299997</v>
      </c>
      <c r="AN63" s="78">
        <v>1543.4790386099999</v>
      </c>
      <c r="AO63" s="78">
        <v>1717.3960801200001</v>
      </c>
      <c r="AP63" s="78">
        <v>1177.9962403700001</v>
      </c>
      <c r="AQ63" s="78">
        <v>1655.7777409099999</v>
      </c>
      <c r="AR63" s="78">
        <v>1732.1304758900001</v>
      </c>
      <c r="AS63" s="78">
        <v>1683.40894134</v>
      </c>
      <c r="AT63" s="78">
        <v>1556.50578819</v>
      </c>
      <c r="AU63" s="78">
        <v>1570.8329827799998</v>
      </c>
      <c r="AV63" s="78">
        <v>819.51510633999999</v>
      </c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</row>
    <row r="64" spans="1:70" ht="15" customHeight="1" x14ac:dyDescent="0.25">
      <c r="A64" s="83" t="s">
        <v>260</v>
      </c>
      <c r="B64" s="116" t="s">
        <v>155</v>
      </c>
      <c r="C64" s="78">
        <v>2</v>
      </c>
      <c r="D64" s="78">
        <v>2.8</v>
      </c>
      <c r="E64" s="78">
        <v>2.2999999999999998</v>
      </c>
      <c r="F64" s="78">
        <v>2.2999999999999998</v>
      </c>
      <c r="G64" s="78">
        <v>2.4</v>
      </c>
      <c r="H64" s="78">
        <v>2.6</v>
      </c>
      <c r="I64" s="78">
        <v>2.5</v>
      </c>
      <c r="J64" s="78">
        <v>2.5</v>
      </c>
      <c r="K64" s="78">
        <v>4.7</v>
      </c>
      <c r="L64" s="78">
        <v>4.7</v>
      </c>
      <c r="M64" s="78">
        <v>5</v>
      </c>
      <c r="N64" s="78">
        <v>9.3000000000000007</v>
      </c>
      <c r="O64" s="78">
        <v>9.1999999999999993</v>
      </c>
      <c r="P64" s="78">
        <v>11.4</v>
      </c>
      <c r="Q64" s="78">
        <v>4.4000000000000004</v>
      </c>
      <c r="R64" s="78">
        <v>4.8</v>
      </c>
      <c r="S64" s="78">
        <v>9.5</v>
      </c>
      <c r="T64" s="78">
        <v>9.6</v>
      </c>
      <c r="U64" s="78">
        <v>8.8000000000000007</v>
      </c>
      <c r="V64" s="78">
        <v>9.5</v>
      </c>
      <c r="W64" s="78">
        <v>44.2</v>
      </c>
      <c r="X64" s="78">
        <v>20.5</v>
      </c>
      <c r="Y64" s="78">
        <v>19.8</v>
      </c>
      <c r="Z64" s="78">
        <v>20</v>
      </c>
      <c r="AA64" s="78">
        <v>38.5</v>
      </c>
      <c r="AB64" s="78">
        <v>14.8</v>
      </c>
      <c r="AC64" s="78">
        <v>14.6</v>
      </c>
      <c r="AD64" s="78">
        <v>13.600000000000001</v>
      </c>
      <c r="AE64" s="78">
        <v>38.051900000000003</v>
      </c>
      <c r="AF64" s="78">
        <v>13.611700000000001</v>
      </c>
      <c r="AG64" s="78">
        <v>12.7121</v>
      </c>
      <c r="AH64" s="78">
        <v>12.0566</v>
      </c>
      <c r="AI64" s="78">
        <v>39.1098</v>
      </c>
      <c r="AJ64" s="78">
        <v>17.829000000000001</v>
      </c>
      <c r="AK64" s="78">
        <v>16.632100000000001</v>
      </c>
      <c r="AL64" s="78">
        <v>16.036000000000001</v>
      </c>
      <c r="AM64" s="78">
        <v>36.269399999999997</v>
      </c>
      <c r="AN64" s="78">
        <v>15.6388</v>
      </c>
      <c r="AO64" s="78">
        <v>15.2806</v>
      </c>
      <c r="AP64" s="78">
        <v>13.9353</v>
      </c>
      <c r="AQ64" s="78">
        <v>38.906362999999999</v>
      </c>
      <c r="AR64" s="78">
        <v>16.65691</v>
      </c>
      <c r="AS64" s="78">
        <v>16.202866</v>
      </c>
      <c r="AT64" s="78">
        <v>15.939159</v>
      </c>
      <c r="AU64" s="78">
        <v>22.59889905</v>
      </c>
      <c r="AV64" s="78">
        <v>9.650038330000001</v>
      </c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</row>
    <row r="65" spans="1:70" ht="15" customHeight="1" x14ac:dyDescent="0.25">
      <c r="A65" s="83" t="s">
        <v>261</v>
      </c>
      <c r="B65" s="116" t="s">
        <v>156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1</v>
      </c>
      <c r="X65" s="78">
        <v>0.4</v>
      </c>
      <c r="Y65" s="78">
        <v>0.5</v>
      </c>
      <c r="Z65" s="78">
        <v>0.5</v>
      </c>
      <c r="AA65" s="78">
        <v>1</v>
      </c>
      <c r="AB65" s="78">
        <v>0.5</v>
      </c>
      <c r="AC65" s="78">
        <v>0.5</v>
      </c>
      <c r="AD65" s="78">
        <v>0.5</v>
      </c>
      <c r="AE65" s="78">
        <v>1</v>
      </c>
      <c r="AF65" s="78">
        <v>0.45</v>
      </c>
      <c r="AG65" s="78">
        <v>0.40100000000000002</v>
      </c>
      <c r="AH65" s="78">
        <v>0.40100000000000002</v>
      </c>
      <c r="AI65" s="78">
        <v>3</v>
      </c>
      <c r="AJ65" s="78">
        <v>1</v>
      </c>
      <c r="AK65" s="78">
        <v>0.40100000000000002</v>
      </c>
      <c r="AL65" s="78">
        <v>0.5</v>
      </c>
      <c r="AM65" s="78">
        <v>0.7</v>
      </c>
      <c r="AN65" s="78">
        <v>1.0449999999999999</v>
      </c>
      <c r="AO65" s="78">
        <v>0.48</v>
      </c>
      <c r="AP65" s="78">
        <v>0.4</v>
      </c>
      <c r="AQ65" s="78">
        <v>0.57999999999999996</v>
      </c>
      <c r="AR65" s="78">
        <v>1.145</v>
      </c>
      <c r="AS65" s="78">
        <v>0.56599999999999995</v>
      </c>
      <c r="AT65" s="78">
        <v>0.72</v>
      </c>
      <c r="AU65" s="78">
        <v>0.48563000000000001</v>
      </c>
      <c r="AV65" s="78">
        <v>0.94499999999999995</v>
      </c>
      <c r="BG65" s="136"/>
      <c r="BH65" s="136"/>
      <c r="BI65" s="136"/>
      <c r="BJ65" s="136"/>
      <c r="BK65" s="136"/>
      <c r="BL65" s="136"/>
      <c r="BM65" s="136"/>
      <c r="BN65" s="136"/>
      <c r="BO65" s="136"/>
      <c r="BP65" s="136"/>
      <c r="BQ65" s="136"/>
      <c r="BR65" s="136"/>
    </row>
    <row r="66" spans="1:70" ht="15" customHeight="1" x14ac:dyDescent="0.25">
      <c r="A66" s="83" t="s">
        <v>262</v>
      </c>
      <c r="B66" s="116" t="s">
        <v>157</v>
      </c>
      <c r="C66" s="78">
        <f>+C67+C72+C77+C81</f>
        <v>388.3</v>
      </c>
      <c r="D66" s="78">
        <f t="shared" ref="D66:N66" si="20">+D67+D72+D77+D81</f>
        <v>406</v>
      </c>
      <c r="E66" s="78">
        <f t="shared" si="20"/>
        <v>334.29999999999995</v>
      </c>
      <c r="F66" s="78">
        <f t="shared" si="20"/>
        <v>320.8</v>
      </c>
      <c r="G66" s="78">
        <f t="shared" si="20"/>
        <v>379.79999999999995</v>
      </c>
      <c r="H66" s="78">
        <f t="shared" si="20"/>
        <v>334.5</v>
      </c>
      <c r="I66" s="78">
        <f t="shared" si="20"/>
        <v>335.90000000000003</v>
      </c>
      <c r="J66" s="78">
        <f t="shared" si="20"/>
        <v>374.9</v>
      </c>
      <c r="K66" s="78">
        <f t="shared" si="20"/>
        <v>476.2</v>
      </c>
      <c r="L66" s="78">
        <f t="shared" si="20"/>
        <v>404.6</v>
      </c>
      <c r="M66" s="78">
        <f t="shared" si="20"/>
        <v>417.59999999999997</v>
      </c>
      <c r="N66" s="78">
        <f t="shared" si="20"/>
        <v>470.90000000000003</v>
      </c>
      <c r="O66" s="78">
        <v>461.79999999999995</v>
      </c>
      <c r="P66" s="78">
        <v>467.29999999999995</v>
      </c>
      <c r="Q66" s="78">
        <v>453.4</v>
      </c>
      <c r="R66" s="78">
        <v>517.29999999999995</v>
      </c>
      <c r="S66" s="78">
        <v>592.80000000000007</v>
      </c>
      <c r="T66" s="78">
        <v>451.6</v>
      </c>
      <c r="U66" s="78">
        <v>423.1</v>
      </c>
      <c r="V66" s="78">
        <v>443.59999999999997</v>
      </c>
      <c r="W66" s="78">
        <v>493.6</v>
      </c>
      <c r="X66" s="78">
        <v>426.29999999999995</v>
      </c>
      <c r="Y66" s="78">
        <v>423.5</v>
      </c>
      <c r="Z66" s="78">
        <v>475.2</v>
      </c>
      <c r="AA66" s="78">
        <v>467.2</v>
      </c>
      <c r="AB66" s="78">
        <v>367</v>
      </c>
      <c r="AC66" s="78">
        <v>429.3</v>
      </c>
      <c r="AD66" s="78">
        <v>441.40000000000003</v>
      </c>
      <c r="AE66" s="78">
        <v>527.53389786999992</v>
      </c>
      <c r="AF66" s="78">
        <v>435.65003296999998</v>
      </c>
      <c r="AG66" s="78">
        <v>430.17078987000002</v>
      </c>
      <c r="AH66" s="78">
        <v>418.93851432999998</v>
      </c>
      <c r="AI66" s="78">
        <v>561.25875900000005</v>
      </c>
      <c r="AJ66" s="78">
        <v>504.43541600000003</v>
      </c>
      <c r="AK66" s="78">
        <v>517.35397999999998</v>
      </c>
      <c r="AL66" s="78">
        <v>544.915753</v>
      </c>
      <c r="AM66" s="78">
        <v>586.72262099999989</v>
      </c>
      <c r="AN66" s="78">
        <v>482.06256900000005</v>
      </c>
      <c r="AO66" s="78">
        <v>520.199116</v>
      </c>
      <c r="AP66" s="78">
        <v>592.21592599999997</v>
      </c>
      <c r="AQ66" s="78">
        <v>580.99787000000003</v>
      </c>
      <c r="AR66" s="78">
        <v>463.650239</v>
      </c>
      <c r="AS66" s="78">
        <v>581.77534600000001</v>
      </c>
      <c r="AT66" s="78">
        <v>411.39654699999994</v>
      </c>
      <c r="AU66" s="78">
        <v>420.82525728999997</v>
      </c>
      <c r="AV66" s="78">
        <v>389.72374991999999</v>
      </c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</row>
    <row r="67" spans="1:70" ht="15" customHeight="1" x14ac:dyDescent="0.25">
      <c r="A67" s="83" t="s">
        <v>263</v>
      </c>
      <c r="B67" s="117" t="s">
        <v>158</v>
      </c>
      <c r="C67" s="78">
        <f>+C68+C71</f>
        <v>0</v>
      </c>
      <c r="D67" s="78">
        <f t="shared" ref="D67:N67" si="21">+D68+D71</f>
        <v>0</v>
      </c>
      <c r="E67" s="78">
        <f t="shared" si="21"/>
        <v>0</v>
      </c>
      <c r="F67" s="78">
        <f t="shared" si="21"/>
        <v>0</v>
      </c>
      <c r="G67" s="78">
        <f t="shared" si="21"/>
        <v>89.5</v>
      </c>
      <c r="H67" s="78">
        <f t="shared" si="21"/>
        <v>46.8</v>
      </c>
      <c r="I67" s="78">
        <f t="shared" si="21"/>
        <v>36</v>
      </c>
      <c r="J67" s="78">
        <f t="shared" si="21"/>
        <v>40.799999999999997</v>
      </c>
      <c r="K67" s="78">
        <f t="shared" si="21"/>
        <v>139.4</v>
      </c>
      <c r="L67" s="78">
        <f t="shared" si="21"/>
        <v>64.3</v>
      </c>
      <c r="M67" s="78">
        <f t="shared" si="21"/>
        <v>61.5</v>
      </c>
      <c r="N67" s="78">
        <f t="shared" si="21"/>
        <v>76.400000000000006</v>
      </c>
      <c r="O67" s="78">
        <v>69.7</v>
      </c>
      <c r="P67" s="78">
        <v>73.3</v>
      </c>
      <c r="Q67" s="78">
        <v>67</v>
      </c>
      <c r="R67" s="78">
        <v>115</v>
      </c>
      <c r="S67" s="78">
        <v>231.10000000000002</v>
      </c>
      <c r="T67" s="78">
        <v>85.4</v>
      </c>
      <c r="U67" s="78">
        <v>74.7</v>
      </c>
      <c r="V67" s="78">
        <v>105.60000000000001</v>
      </c>
      <c r="W67" s="78">
        <v>178.5</v>
      </c>
      <c r="X67" s="78">
        <v>82.7</v>
      </c>
      <c r="Y67" s="78">
        <v>68.400000000000006</v>
      </c>
      <c r="Z67" s="78">
        <v>102.69999999999999</v>
      </c>
      <c r="AA67" s="78">
        <v>103.10000000000001</v>
      </c>
      <c r="AB67" s="78">
        <v>33.799999999999997</v>
      </c>
      <c r="AC67" s="78">
        <v>74.7</v>
      </c>
      <c r="AD67" s="78">
        <v>112.3</v>
      </c>
      <c r="AE67" s="78">
        <v>165.46225985999999</v>
      </c>
      <c r="AF67" s="78">
        <v>92.750984709999997</v>
      </c>
      <c r="AG67" s="78">
        <v>77.65814121999999</v>
      </c>
      <c r="AH67" s="78">
        <v>89.390752169999999</v>
      </c>
      <c r="AI67" s="78">
        <v>189.06150000000002</v>
      </c>
      <c r="AJ67" s="78">
        <v>105.4143</v>
      </c>
      <c r="AK67" s="78">
        <v>94.338899999999995</v>
      </c>
      <c r="AL67" s="78">
        <v>146.8254</v>
      </c>
      <c r="AM67" s="78">
        <v>173.89479999999998</v>
      </c>
      <c r="AN67" s="78">
        <v>97.907600000000002</v>
      </c>
      <c r="AO67" s="78">
        <v>102.3723</v>
      </c>
      <c r="AP67" s="78">
        <v>168.40559999999999</v>
      </c>
      <c r="AQ67" s="78">
        <v>97.790751999999998</v>
      </c>
      <c r="AR67" s="78">
        <v>2.600454</v>
      </c>
      <c r="AS67" s="78">
        <v>134.211027</v>
      </c>
      <c r="AT67" s="78">
        <v>1.0667519999999999</v>
      </c>
      <c r="AU67" s="78">
        <v>111.01876786000001</v>
      </c>
      <c r="AV67" s="78">
        <v>30.865488970000001</v>
      </c>
      <c r="BG67" s="136"/>
      <c r="BH67" s="136"/>
      <c r="BI67" s="136"/>
      <c r="BJ67" s="136"/>
      <c r="BK67" s="136"/>
      <c r="BL67" s="136"/>
      <c r="BM67" s="136"/>
      <c r="BN67" s="136"/>
      <c r="BO67" s="136"/>
      <c r="BP67" s="136"/>
      <c r="BQ67" s="136"/>
      <c r="BR67" s="136"/>
    </row>
    <row r="68" spans="1:70" ht="15" customHeight="1" x14ac:dyDescent="0.25">
      <c r="A68" s="83" t="s">
        <v>264</v>
      </c>
      <c r="B68" s="118" t="s">
        <v>159</v>
      </c>
      <c r="C68" s="78">
        <f t="shared" ref="C68:N68" si="22">+C69+C70</f>
        <v>0</v>
      </c>
      <c r="D68" s="78">
        <f t="shared" si="22"/>
        <v>0</v>
      </c>
      <c r="E68" s="78">
        <f t="shared" si="22"/>
        <v>0</v>
      </c>
      <c r="F68" s="78">
        <f t="shared" si="22"/>
        <v>0</v>
      </c>
      <c r="G68" s="78">
        <f t="shared" si="22"/>
        <v>89.5</v>
      </c>
      <c r="H68" s="78">
        <f t="shared" si="22"/>
        <v>46.8</v>
      </c>
      <c r="I68" s="78">
        <f t="shared" si="22"/>
        <v>36</v>
      </c>
      <c r="J68" s="78">
        <f t="shared" si="22"/>
        <v>40.799999999999997</v>
      </c>
      <c r="K68" s="78">
        <f t="shared" si="22"/>
        <v>139.4</v>
      </c>
      <c r="L68" s="78">
        <f t="shared" si="22"/>
        <v>64.3</v>
      </c>
      <c r="M68" s="78">
        <f t="shared" si="22"/>
        <v>61.5</v>
      </c>
      <c r="N68" s="78">
        <f t="shared" si="22"/>
        <v>76.400000000000006</v>
      </c>
      <c r="O68" s="78">
        <v>69.7</v>
      </c>
      <c r="P68" s="78">
        <v>73.3</v>
      </c>
      <c r="Q68" s="78">
        <v>67</v>
      </c>
      <c r="R68" s="78">
        <v>115</v>
      </c>
      <c r="S68" s="78">
        <v>231.10000000000002</v>
      </c>
      <c r="T68" s="78">
        <v>85.4</v>
      </c>
      <c r="U68" s="78">
        <v>74.7</v>
      </c>
      <c r="V68" s="78">
        <v>105.60000000000001</v>
      </c>
      <c r="W68" s="78">
        <v>178.5</v>
      </c>
      <c r="X68" s="78">
        <v>82.7</v>
      </c>
      <c r="Y68" s="78">
        <v>68.400000000000006</v>
      </c>
      <c r="Z68" s="78">
        <v>102.69999999999999</v>
      </c>
      <c r="AA68" s="78">
        <v>103.10000000000001</v>
      </c>
      <c r="AB68" s="78">
        <v>33.799999999999997</v>
      </c>
      <c r="AC68" s="78">
        <v>74.7</v>
      </c>
      <c r="AD68" s="78">
        <v>112.3</v>
      </c>
      <c r="AE68" s="78">
        <v>165.46225985999999</v>
      </c>
      <c r="AF68" s="78">
        <v>92.750984709999997</v>
      </c>
      <c r="AG68" s="78">
        <v>77.65814121999999</v>
      </c>
      <c r="AH68" s="78">
        <v>89.390752169999999</v>
      </c>
      <c r="AI68" s="78">
        <v>189.06150000000002</v>
      </c>
      <c r="AJ68" s="78">
        <v>105.4143</v>
      </c>
      <c r="AK68" s="78">
        <v>94.338899999999995</v>
      </c>
      <c r="AL68" s="78">
        <v>146.8254</v>
      </c>
      <c r="AM68" s="78">
        <v>173.89479999999998</v>
      </c>
      <c r="AN68" s="78">
        <v>97.907600000000002</v>
      </c>
      <c r="AO68" s="78">
        <v>102.3723</v>
      </c>
      <c r="AP68" s="78">
        <v>168.40559999999999</v>
      </c>
      <c r="AQ68" s="78">
        <v>97.790751999999998</v>
      </c>
      <c r="AR68" s="78">
        <v>2.600454</v>
      </c>
      <c r="AS68" s="78">
        <v>134.211027</v>
      </c>
      <c r="AT68" s="78">
        <v>1.0667519999999999</v>
      </c>
      <c r="AU68" s="78">
        <v>111.01876786000001</v>
      </c>
      <c r="AV68" s="78">
        <v>30.865488970000001</v>
      </c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</row>
    <row r="69" spans="1:70" ht="15" customHeight="1" x14ac:dyDescent="0.25">
      <c r="A69" s="83" t="s">
        <v>265</v>
      </c>
      <c r="B69" s="120" t="s">
        <v>160</v>
      </c>
      <c r="C69" s="78">
        <v>0</v>
      </c>
      <c r="D69" s="78">
        <v>0</v>
      </c>
      <c r="E69" s="78">
        <v>0</v>
      </c>
      <c r="F69" s="78">
        <v>0</v>
      </c>
      <c r="G69" s="78">
        <v>89.5</v>
      </c>
      <c r="H69" s="78">
        <v>46.8</v>
      </c>
      <c r="I69" s="78">
        <v>36</v>
      </c>
      <c r="J69" s="78">
        <v>40.799999999999997</v>
      </c>
      <c r="K69" s="78">
        <v>139.4</v>
      </c>
      <c r="L69" s="78">
        <v>64.3</v>
      </c>
      <c r="M69" s="78">
        <v>61.5</v>
      </c>
      <c r="N69" s="78">
        <v>76.400000000000006</v>
      </c>
      <c r="O69" s="78">
        <v>69.7</v>
      </c>
      <c r="P69" s="78">
        <v>73.3</v>
      </c>
      <c r="Q69" s="78">
        <v>67</v>
      </c>
      <c r="R69" s="78">
        <v>115</v>
      </c>
      <c r="S69" s="78">
        <v>231.10000000000002</v>
      </c>
      <c r="T69" s="78">
        <v>85.4</v>
      </c>
      <c r="U69" s="78">
        <v>74.7</v>
      </c>
      <c r="V69" s="78">
        <v>105.60000000000001</v>
      </c>
      <c r="W69" s="78">
        <v>178.5</v>
      </c>
      <c r="X69" s="78">
        <v>82.7</v>
      </c>
      <c r="Y69" s="78">
        <v>68.400000000000006</v>
      </c>
      <c r="Z69" s="78">
        <v>102.69999999999999</v>
      </c>
      <c r="AA69" s="78">
        <v>103.10000000000001</v>
      </c>
      <c r="AB69" s="78">
        <v>33.799999999999997</v>
      </c>
      <c r="AC69" s="78">
        <v>74.7</v>
      </c>
      <c r="AD69" s="78">
        <v>112.3</v>
      </c>
      <c r="AE69" s="78">
        <v>165.46225985999999</v>
      </c>
      <c r="AF69" s="78">
        <v>92.750984709999997</v>
      </c>
      <c r="AG69" s="78">
        <v>77.65814121999999</v>
      </c>
      <c r="AH69" s="78">
        <v>89.390752169999999</v>
      </c>
      <c r="AI69" s="78">
        <v>189.06150000000002</v>
      </c>
      <c r="AJ69" s="78">
        <v>105.4143</v>
      </c>
      <c r="AK69" s="78">
        <v>94.338899999999995</v>
      </c>
      <c r="AL69" s="78">
        <v>146.8254</v>
      </c>
      <c r="AM69" s="78">
        <v>173.89479999999998</v>
      </c>
      <c r="AN69" s="78">
        <v>97.907600000000002</v>
      </c>
      <c r="AO69" s="78">
        <v>102.3723</v>
      </c>
      <c r="AP69" s="78">
        <v>168.40559999999999</v>
      </c>
      <c r="AQ69" s="78">
        <v>97.790751999999998</v>
      </c>
      <c r="AR69" s="78">
        <v>2.600454</v>
      </c>
      <c r="AS69" s="78">
        <v>134.211027</v>
      </c>
      <c r="AT69" s="78">
        <v>1.0667519999999999</v>
      </c>
      <c r="AU69" s="78">
        <v>111.01876786000001</v>
      </c>
      <c r="AV69" s="78">
        <v>30.865488970000001</v>
      </c>
      <c r="BG69" s="136"/>
      <c r="BH69" s="136"/>
      <c r="BI69" s="136"/>
      <c r="BJ69" s="136"/>
      <c r="BK69" s="136"/>
      <c r="BL69" s="136"/>
      <c r="BM69" s="136"/>
      <c r="BN69" s="136"/>
      <c r="BO69" s="136"/>
      <c r="BP69" s="136"/>
      <c r="BQ69" s="136"/>
      <c r="BR69" s="136"/>
    </row>
    <row r="70" spans="1:70" ht="15" customHeight="1" x14ac:dyDescent="0.25">
      <c r="A70" s="83" t="s">
        <v>266</v>
      </c>
      <c r="B70" s="120" t="s">
        <v>161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0</v>
      </c>
      <c r="AD70" s="78">
        <v>0</v>
      </c>
      <c r="AE70" s="78">
        <v>0</v>
      </c>
      <c r="AF70" s="78">
        <v>0</v>
      </c>
      <c r="AG70" s="78">
        <v>0</v>
      </c>
      <c r="AH70" s="78">
        <v>0</v>
      </c>
      <c r="AI70" s="78">
        <v>0</v>
      </c>
      <c r="AJ70" s="78">
        <v>0</v>
      </c>
      <c r="AK70" s="78">
        <v>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0</v>
      </c>
      <c r="AR70" s="78">
        <v>0</v>
      </c>
      <c r="AS70" s="78">
        <v>0</v>
      </c>
      <c r="AT70" s="78">
        <v>0</v>
      </c>
      <c r="AU70" s="78">
        <v>0</v>
      </c>
      <c r="AV70" s="78">
        <v>0</v>
      </c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36"/>
    </row>
    <row r="71" spans="1:70" ht="15" customHeight="1" x14ac:dyDescent="0.25">
      <c r="A71" s="83" t="s">
        <v>267</v>
      </c>
      <c r="B71" s="118" t="s">
        <v>18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8">
        <v>0</v>
      </c>
      <c r="AS71" s="78">
        <v>0</v>
      </c>
      <c r="AT71" s="78">
        <v>0</v>
      </c>
      <c r="AU71" s="78">
        <v>0</v>
      </c>
      <c r="AV71" s="78">
        <v>0</v>
      </c>
      <c r="BG71" s="136"/>
      <c r="BH71" s="136"/>
      <c r="BI71" s="136"/>
      <c r="BJ71" s="136"/>
      <c r="BK71" s="136"/>
      <c r="BL71" s="136"/>
      <c r="BM71" s="136"/>
      <c r="BN71" s="136"/>
      <c r="BO71" s="136"/>
      <c r="BP71" s="136"/>
      <c r="BQ71" s="136"/>
      <c r="BR71" s="136"/>
    </row>
    <row r="72" spans="1:70" ht="15" customHeight="1" x14ac:dyDescent="0.25">
      <c r="A72" s="83" t="s">
        <v>268</v>
      </c>
      <c r="B72" s="117" t="s">
        <v>2</v>
      </c>
      <c r="C72" s="78">
        <f t="shared" ref="C72:N72" si="23">+C73+C76</f>
        <v>113.3</v>
      </c>
      <c r="D72" s="78">
        <f t="shared" si="23"/>
        <v>124.3</v>
      </c>
      <c r="E72" s="78">
        <f t="shared" si="23"/>
        <v>69.900000000000006</v>
      </c>
      <c r="F72" s="78">
        <f t="shared" si="23"/>
        <v>57.699999999999996</v>
      </c>
      <c r="G72" s="78">
        <f t="shared" si="23"/>
        <v>40.200000000000003</v>
      </c>
      <c r="H72" s="78">
        <f t="shared" si="23"/>
        <v>43</v>
      </c>
      <c r="I72" s="78">
        <f t="shared" si="23"/>
        <v>36.799999999999997</v>
      </c>
      <c r="J72" s="78">
        <f t="shared" si="23"/>
        <v>43.199999999999996</v>
      </c>
      <c r="K72" s="78">
        <f t="shared" si="23"/>
        <v>45.1</v>
      </c>
      <c r="L72" s="78">
        <f t="shared" si="23"/>
        <v>44.5</v>
      </c>
      <c r="M72" s="78">
        <f t="shared" si="23"/>
        <v>53.7</v>
      </c>
      <c r="N72" s="78">
        <f t="shared" si="23"/>
        <v>71.7</v>
      </c>
      <c r="O72" s="78">
        <v>54.2</v>
      </c>
      <c r="P72" s="78">
        <v>59.800000000000004</v>
      </c>
      <c r="Q72" s="78">
        <v>44.5</v>
      </c>
      <c r="R72" s="78">
        <v>48.199999999999996</v>
      </c>
      <c r="S72" s="78">
        <v>68.600000000000009</v>
      </c>
      <c r="T72" s="78">
        <v>68.099999999999994</v>
      </c>
      <c r="U72" s="78">
        <v>43.7</v>
      </c>
      <c r="V72" s="78">
        <v>65.099999999999994</v>
      </c>
      <c r="W72" s="78">
        <v>48.099999999999994</v>
      </c>
      <c r="X72" s="78">
        <v>58.899999999999991</v>
      </c>
      <c r="Y72" s="78">
        <v>67.5</v>
      </c>
      <c r="Z72" s="78">
        <v>79.3</v>
      </c>
      <c r="AA72" s="78">
        <v>77.400000000000006</v>
      </c>
      <c r="AB72" s="78">
        <v>46.499999999999993</v>
      </c>
      <c r="AC72" s="78">
        <v>61.300000000000004</v>
      </c>
      <c r="AD72" s="78">
        <v>35</v>
      </c>
      <c r="AE72" s="78">
        <v>86.627838009999991</v>
      </c>
      <c r="AF72" s="78">
        <v>60.974548259999999</v>
      </c>
      <c r="AG72" s="78">
        <v>66.374148650000009</v>
      </c>
      <c r="AH72" s="78">
        <v>32.450362160000005</v>
      </c>
      <c r="AI72" s="78">
        <v>64.687858999999989</v>
      </c>
      <c r="AJ72" s="78">
        <v>83.877116000000001</v>
      </c>
      <c r="AK72" s="78">
        <v>118.44817999999998</v>
      </c>
      <c r="AL72" s="78">
        <v>81.473952999999995</v>
      </c>
      <c r="AM72" s="78">
        <v>86.708620999999994</v>
      </c>
      <c r="AN72" s="78">
        <v>61.047969000000002</v>
      </c>
      <c r="AO72" s="78">
        <v>64.367716000000001</v>
      </c>
      <c r="AP72" s="78">
        <v>69.599226000000002</v>
      </c>
      <c r="AQ72" s="78">
        <v>132.32102699999999</v>
      </c>
      <c r="AR72" s="78">
        <v>99.903465999999995</v>
      </c>
      <c r="AS72" s="78">
        <v>97.559939</v>
      </c>
      <c r="AT72" s="78">
        <v>93.799461999999991</v>
      </c>
      <c r="AU72" s="78">
        <v>14.020165769999995</v>
      </c>
      <c r="AV72" s="78">
        <v>122.10212499000001</v>
      </c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</row>
    <row r="73" spans="1:70" ht="15.75" customHeight="1" x14ac:dyDescent="0.25">
      <c r="A73" s="83" t="s">
        <v>269</v>
      </c>
      <c r="B73" s="19" t="s">
        <v>162</v>
      </c>
      <c r="C73" s="78">
        <f t="shared" ref="C73:N73" si="24">+C74+C75</f>
        <v>0.2</v>
      </c>
      <c r="D73" s="78">
        <f t="shared" si="24"/>
        <v>0.2</v>
      </c>
      <c r="E73" s="78">
        <f t="shared" si="24"/>
        <v>0.2</v>
      </c>
      <c r="F73" s="78">
        <f t="shared" si="24"/>
        <v>0.3</v>
      </c>
      <c r="G73" s="78">
        <f t="shared" si="24"/>
        <v>0.2</v>
      </c>
      <c r="H73" s="78">
        <f t="shared" si="24"/>
        <v>0.4</v>
      </c>
      <c r="I73" s="78">
        <f t="shared" si="24"/>
        <v>0.5</v>
      </c>
      <c r="J73" s="78">
        <f t="shared" si="24"/>
        <v>0.8</v>
      </c>
      <c r="K73" s="78">
        <f t="shared" si="24"/>
        <v>4</v>
      </c>
      <c r="L73" s="78">
        <f t="shared" si="24"/>
        <v>3.9</v>
      </c>
      <c r="M73" s="78">
        <f t="shared" si="24"/>
        <v>4</v>
      </c>
      <c r="N73" s="78">
        <f t="shared" si="24"/>
        <v>4.2</v>
      </c>
      <c r="O73" s="78">
        <v>3</v>
      </c>
      <c r="P73" s="78">
        <v>2.1</v>
      </c>
      <c r="Q73" s="78">
        <v>2.6</v>
      </c>
      <c r="R73" s="78">
        <v>2.4</v>
      </c>
      <c r="S73" s="78">
        <v>0.4</v>
      </c>
      <c r="T73" s="78">
        <v>0.7</v>
      </c>
      <c r="U73" s="78">
        <v>0.9</v>
      </c>
      <c r="V73" s="78">
        <v>1.3</v>
      </c>
      <c r="W73" s="78">
        <v>0.4</v>
      </c>
      <c r="X73" s="78">
        <v>1.3</v>
      </c>
      <c r="Y73" s="78">
        <v>0.8</v>
      </c>
      <c r="Z73" s="78">
        <v>1.7</v>
      </c>
      <c r="AA73" s="78">
        <v>3.7</v>
      </c>
      <c r="AB73" s="78">
        <v>0.8</v>
      </c>
      <c r="AC73" s="78">
        <v>0.6</v>
      </c>
      <c r="AD73" s="78">
        <v>0.2</v>
      </c>
      <c r="AE73" s="78">
        <v>0.28370000000000001</v>
      </c>
      <c r="AF73" s="78">
        <v>6.2839</v>
      </c>
      <c r="AG73" s="78">
        <v>1.9866999999999999</v>
      </c>
      <c r="AH73" s="78">
        <v>1.395</v>
      </c>
      <c r="AI73" s="78">
        <v>0.51149999999999995</v>
      </c>
      <c r="AJ73" s="78">
        <v>1.1036999999999999</v>
      </c>
      <c r="AK73" s="78">
        <v>1.5169999999999999</v>
      </c>
      <c r="AL73" s="78">
        <v>2.2928000000000002</v>
      </c>
      <c r="AM73" s="78">
        <v>1.0128999999999999</v>
      </c>
      <c r="AN73" s="78">
        <v>1.5106999999999999</v>
      </c>
      <c r="AO73" s="78">
        <v>2.4217</v>
      </c>
      <c r="AP73" s="78">
        <v>2.7279</v>
      </c>
      <c r="AQ73" s="78">
        <v>1.3737189999999999</v>
      </c>
      <c r="AR73" s="78">
        <v>1.5130779999999999</v>
      </c>
      <c r="AS73" s="78">
        <v>3.09118</v>
      </c>
      <c r="AT73" s="78">
        <v>4.052111</v>
      </c>
      <c r="AU73" s="78">
        <v>1.6372748100000001</v>
      </c>
      <c r="AV73" s="78">
        <v>2.82336133</v>
      </c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</row>
    <row r="74" spans="1:70" ht="15" customHeight="1" x14ac:dyDescent="0.25">
      <c r="A74" s="83" t="s">
        <v>270</v>
      </c>
      <c r="B74" s="120" t="s">
        <v>163</v>
      </c>
      <c r="C74" s="78">
        <v>0.2</v>
      </c>
      <c r="D74" s="78">
        <v>0.2</v>
      </c>
      <c r="E74" s="78">
        <v>0.2</v>
      </c>
      <c r="F74" s="78">
        <v>0.3</v>
      </c>
      <c r="G74" s="78">
        <v>0.2</v>
      </c>
      <c r="H74" s="78">
        <v>0.4</v>
      </c>
      <c r="I74" s="78">
        <v>0.5</v>
      </c>
      <c r="J74" s="78">
        <v>0.8</v>
      </c>
      <c r="K74" s="78">
        <v>4</v>
      </c>
      <c r="L74" s="78">
        <v>3.9</v>
      </c>
      <c r="M74" s="78">
        <v>4</v>
      </c>
      <c r="N74" s="78">
        <v>4.2</v>
      </c>
      <c r="O74" s="78">
        <v>3</v>
      </c>
      <c r="P74" s="78">
        <v>2.1</v>
      </c>
      <c r="Q74" s="78">
        <v>2.6</v>
      </c>
      <c r="R74" s="78">
        <v>2.4</v>
      </c>
      <c r="S74" s="78">
        <v>0.4</v>
      </c>
      <c r="T74" s="78">
        <v>0.7</v>
      </c>
      <c r="U74" s="78">
        <v>0.9</v>
      </c>
      <c r="V74" s="78">
        <v>1.3</v>
      </c>
      <c r="W74" s="78">
        <v>0.4</v>
      </c>
      <c r="X74" s="78">
        <v>1.3</v>
      </c>
      <c r="Y74" s="78">
        <v>0.8</v>
      </c>
      <c r="Z74" s="78">
        <v>1.7</v>
      </c>
      <c r="AA74" s="78">
        <v>3.7</v>
      </c>
      <c r="AB74" s="78">
        <v>0.8</v>
      </c>
      <c r="AC74" s="78">
        <v>0.6</v>
      </c>
      <c r="AD74" s="78">
        <v>0.2</v>
      </c>
      <c r="AE74" s="78">
        <v>0.28370000000000001</v>
      </c>
      <c r="AF74" s="78">
        <v>6.2839</v>
      </c>
      <c r="AG74" s="78">
        <v>1.9866999999999999</v>
      </c>
      <c r="AH74" s="78">
        <v>1.395</v>
      </c>
      <c r="AI74" s="78">
        <v>0.51149999999999995</v>
      </c>
      <c r="AJ74" s="78">
        <v>1.1036999999999999</v>
      </c>
      <c r="AK74" s="78">
        <v>1.5169999999999999</v>
      </c>
      <c r="AL74" s="78">
        <v>2.2928000000000002</v>
      </c>
      <c r="AM74" s="78">
        <v>1.0128999999999999</v>
      </c>
      <c r="AN74" s="78">
        <v>1.5106999999999999</v>
      </c>
      <c r="AO74" s="78">
        <v>2.4217</v>
      </c>
      <c r="AP74" s="78">
        <v>2.7279</v>
      </c>
      <c r="AQ74" s="78">
        <v>1.3737189999999999</v>
      </c>
      <c r="AR74" s="78">
        <v>1.5130779999999999</v>
      </c>
      <c r="AS74" s="78">
        <v>3.09118</v>
      </c>
      <c r="AT74" s="78">
        <v>4.052111</v>
      </c>
      <c r="AU74" s="78">
        <v>1.6372748100000001</v>
      </c>
      <c r="AV74" s="78">
        <v>2.82336133</v>
      </c>
      <c r="BG74" s="136"/>
      <c r="BH74" s="136"/>
      <c r="BI74" s="136"/>
      <c r="BJ74" s="136"/>
      <c r="BK74" s="136"/>
      <c r="BL74" s="136"/>
      <c r="BM74" s="136"/>
      <c r="BN74" s="136"/>
      <c r="BO74" s="136"/>
      <c r="BP74" s="136"/>
      <c r="BQ74" s="136"/>
      <c r="BR74" s="136"/>
    </row>
    <row r="75" spans="1:70" ht="15" customHeight="1" x14ac:dyDescent="0.25">
      <c r="A75" s="83" t="s">
        <v>271</v>
      </c>
      <c r="B75" s="120" t="s">
        <v>164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78">
        <v>0</v>
      </c>
      <c r="AB75" s="78">
        <v>0</v>
      </c>
      <c r="AC75" s="78">
        <v>0</v>
      </c>
      <c r="AD75" s="78">
        <v>0</v>
      </c>
      <c r="AE75" s="78">
        <v>0</v>
      </c>
      <c r="AF75" s="78">
        <v>0</v>
      </c>
      <c r="AG75" s="78">
        <v>0</v>
      </c>
      <c r="AH75" s="78">
        <v>0</v>
      </c>
      <c r="AI75" s="78">
        <v>0</v>
      </c>
      <c r="AJ75" s="78">
        <v>0</v>
      </c>
      <c r="AK75" s="78">
        <v>0</v>
      </c>
      <c r="AL75" s="78">
        <v>0</v>
      </c>
      <c r="AM75" s="78">
        <v>0</v>
      </c>
      <c r="AN75" s="78">
        <v>0</v>
      </c>
      <c r="AO75" s="78">
        <v>0</v>
      </c>
      <c r="AP75" s="78">
        <v>0</v>
      </c>
      <c r="AQ75" s="78">
        <v>0</v>
      </c>
      <c r="AR75" s="78">
        <v>0</v>
      </c>
      <c r="AS75" s="78">
        <v>0</v>
      </c>
      <c r="AT75" s="78">
        <v>0</v>
      </c>
      <c r="AU75" s="78">
        <v>0</v>
      </c>
      <c r="AV75" s="78">
        <v>0</v>
      </c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</row>
    <row r="76" spans="1:70" ht="15" customHeight="1" x14ac:dyDescent="0.25">
      <c r="A76" s="83" t="s">
        <v>272</v>
      </c>
      <c r="B76" s="118" t="s">
        <v>18</v>
      </c>
      <c r="C76" s="78">
        <v>113.1</v>
      </c>
      <c r="D76" s="78">
        <v>124.1</v>
      </c>
      <c r="E76" s="78">
        <v>69.7</v>
      </c>
      <c r="F76" s="78">
        <v>57.4</v>
      </c>
      <c r="G76" s="78">
        <v>40</v>
      </c>
      <c r="H76" s="78">
        <v>42.6</v>
      </c>
      <c r="I76" s="78">
        <v>36.299999999999997</v>
      </c>
      <c r="J76" s="78">
        <v>42.4</v>
      </c>
      <c r="K76" s="78">
        <v>41.1</v>
      </c>
      <c r="L76" s="78">
        <v>40.6</v>
      </c>
      <c r="M76" s="78">
        <v>49.7</v>
      </c>
      <c r="N76" s="78">
        <v>67.5</v>
      </c>
      <c r="O76" s="78">
        <v>51.2</v>
      </c>
      <c r="P76" s="78">
        <v>57.7</v>
      </c>
      <c r="Q76" s="78">
        <v>41.9</v>
      </c>
      <c r="R76" s="78">
        <v>45.8</v>
      </c>
      <c r="S76" s="78">
        <v>68.2</v>
      </c>
      <c r="T76" s="78">
        <v>67.399999999999991</v>
      </c>
      <c r="U76" s="78">
        <v>42.800000000000004</v>
      </c>
      <c r="V76" s="78">
        <v>63.8</v>
      </c>
      <c r="W76" s="78">
        <v>47.699999999999996</v>
      </c>
      <c r="X76" s="78">
        <v>57.599999999999994</v>
      </c>
      <c r="Y76" s="78">
        <v>66.7</v>
      </c>
      <c r="Z76" s="78">
        <v>77.599999999999994</v>
      </c>
      <c r="AA76" s="78">
        <v>73.7</v>
      </c>
      <c r="AB76" s="78">
        <v>45.699999999999996</v>
      </c>
      <c r="AC76" s="78">
        <v>60.7</v>
      </c>
      <c r="AD76" s="78">
        <v>34.799999999999997</v>
      </c>
      <c r="AE76" s="78">
        <v>86.344138009999995</v>
      </c>
      <c r="AF76" s="78">
        <v>54.690648259999996</v>
      </c>
      <c r="AG76" s="78">
        <v>64.38744865000001</v>
      </c>
      <c r="AH76" s="78">
        <v>31.055362160000005</v>
      </c>
      <c r="AI76" s="78">
        <v>64.176358999999991</v>
      </c>
      <c r="AJ76" s="78">
        <v>82.773415999999997</v>
      </c>
      <c r="AK76" s="78">
        <v>116.93117999999998</v>
      </c>
      <c r="AL76" s="78">
        <v>79.181152999999995</v>
      </c>
      <c r="AM76" s="78">
        <v>85.695720999999992</v>
      </c>
      <c r="AN76" s="78">
        <v>59.537269000000002</v>
      </c>
      <c r="AO76" s="78">
        <v>61.946016</v>
      </c>
      <c r="AP76" s="78">
        <v>66.871325999999996</v>
      </c>
      <c r="AQ76" s="78">
        <v>130.94730799999999</v>
      </c>
      <c r="AR76" s="78">
        <v>98.390388000000002</v>
      </c>
      <c r="AS76" s="78">
        <v>94.468759000000006</v>
      </c>
      <c r="AT76" s="78">
        <v>89.747350999999995</v>
      </c>
      <c r="AU76" s="78">
        <v>12.382890959999994</v>
      </c>
      <c r="AV76" s="78">
        <v>119.27876366000001</v>
      </c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</row>
    <row r="77" spans="1:70" ht="15" customHeight="1" x14ac:dyDescent="0.25">
      <c r="A77" s="83" t="s">
        <v>273</v>
      </c>
      <c r="B77" s="117" t="s">
        <v>165</v>
      </c>
      <c r="C77" s="78">
        <f t="shared" ref="C77:N77" si="25">+C78+C79+C80</f>
        <v>275</v>
      </c>
      <c r="D77" s="78">
        <f t="shared" si="25"/>
        <v>281.7</v>
      </c>
      <c r="E77" s="78">
        <f t="shared" si="25"/>
        <v>264.39999999999998</v>
      </c>
      <c r="F77" s="78">
        <f t="shared" si="25"/>
        <v>263.10000000000002</v>
      </c>
      <c r="G77" s="78">
        <f t="shared" si="25"/>
        <v>250.1</v>
      </c>
      <c r="H77" s="78">
        <f t="shared" si="25"/>
        <v>244.7</v>
      </c>
      <c r="I77" s="78">
        <f t="shared" si="25"/>
        <v>263.10000000000002</v>
      </c>
      <c r="J77" s="78">
        <f t="shared" si="25"/>
        <v>290.89999999999998</v>
      </c>
      <c r="K77" s="78">
        <f t="shared" si="25"/>
        <v>291.7</v>
      </c>
      <c r="L77" s="78">
        <f t="shared" si="25"/>
        <v>295.8</v>
      </c>
      <c r="M77" s="78">
        <f t="shared" si="25"/>
        <v>302.39999999999998</v>
      </c>
      <c r="N77" s="78">
        <f t="shared" si="25"/>
        <v>322.8</v>
      </c>
      <c r="O77" s="78">
        <v>337.9</v>
      </c>
      <c r="P77" s="78">
        <v>334.2</v>
      </c>
      <c r="Q77" s="78">
        <v>341.9</v>
      </c>
      <c r="R77" s="78">
        <v>354.1</v>
      </c>
      <c r="S77" s="78">
        <v>293.10000000000002</v>
      </c>
      <c r="T77" s="78">
        <v>298.10000000000002</v>
      </c>
      <c r="U77" s="78">
        <v>304.7</v>
      </c>
      <c r="V77" s="78">
        <v>272.89999999999998</v>
      </c>
      <c r="W77" s="78">
        <v>267</v>
      </c>
      <c r="X77" s="78">
        <v>284.7</v>
      </c>
      <c r="Y77" s="78">
        <v>287.60000000000002</v>
      </c>
      <c r="Z77" s="78">
        <v>293.2</v>
      </c>
      <c r="AA77" s="78">
        <v>286.7</v>
      </c>
      <c r="AB77" s="78">
        <v>286.7</v>
      </c>
      <c r="AC77" s="78">
        <v>293.3</v>
      </c>
      <c r="AD77" s="78">
        <v>294.10000000000002</v>
      </c>
      <c r="AE77" s="78">
        <v>275.44380000000001</v>
      </c>
      <c r="AF77" s="78">
        <v>281.92450000000002</v>
      </c>
      <c r="AG77" s="78">
        <v>286.13850000000002</v>
      </c>
      <c r="AH77" s="78">
        <v>297.09739999999999</v>
      </c>
      <c r="AI77" s="78">
        <v>307.50940000000003</v>
      </c>
      <c r="AJ77" s="78">
        <v>315.14400000000001</v>
      </c>
      <c r="AK77" s="78">
        <v>304.56689999999998</v>
      </c>
      <c r="AL77" s="78">
        <v>316.6164</v>
      </c>
      <c r="AM77" s="78">
        <v>326.11919999999998</v>
      </c>
      <c r="AN77" s="78">
        <v>323.10700000000003</v>
      </c>
      <c r="AO77" s="78">
        <v>353.45909999999998</v>
      </c>
      <c r="AP77" s="78">
        <v>354.21109999999999</v>
      </c>
      <c r="AQ77" s="78">
        <v>350.88609100000002</v>
      </c>
      <c r="AR77" s="78">
        <v>361.14631900000001</v>
      </c>
      <c r="AS77" s="78">
        <v>350.00438000000003</v>
      </c>
      <c r="AT77" s="78">
        <v>316.53033299999998</v>
      </c>
      <c r="AU77" s="78">
        <v>295.78632365999999</v>
      </c>
      <c r="AV77" s="78">
        <v>236.75613595999999</v>
      </c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</row>
    <row r="78" spans="1:70" ht="15" customHeight="1" x14ac:dyDescent="0.25">
      <c r="A78" s="83" t="s">
        <v>274</v>
      </c>
      <c r="B78" s="118" t="s">
        <v>166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78">
        <v>0</v>
      </c>
      <c r="AB78" s="78">
        <v>0</v>
      </c>
      <c r="AC78" s="78">
        <v>0</v>
      </c>
      <c r="AD78" s="78">
        <v>0</v>
      </c>
      <c r="AE78" s="78">
        <v>0</v>
      </c>
      <c r="AF78" s="78">
        <v>0</v>
      </c>
      <c r="AG78" s="78">
        <v>0</v>
      </c>
      <c r="AH78" s="78">
        <v>0</v>
      </c>
      <c r="AI78" s="78">
        <v>0</v>
      </c>
      <c r="AJ78" s="78">
        <v>0</v>
      </c>
      <c r="AK78" s="78">
        <v>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8">
        <v>0</v>
      </c>
      <c r="AS78" s="78">
        <v>0</v>
      </c>
      <c r="AT78" s="78">
        <v>0</v>
      </c>
      <c r="AU78" s="78">
        <v>0</v>
      </c>
      <c r="AV78" s="78">
        <v>0</v>
      </c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</row>
    <row r="79" spans="1:70" ht="15" customHeight="1" x14ac:dyDescent="0.25">
      <c r="A79" s="83" t="s">
        <v>275</v>
      </c>
      <c r="B79" s="118" t="s">
        <v>18</v>
      </c>
      <c r="C79" s="78">
        <v>275</v>
      </c>
      <c r="D79" s="78">
        <v>281.7</v>
      </c>
      <c r="E79" s="78">
        <v>264.39999999999998</v>
      </c>
      <c r="F79" s="78">
        <v>263.10000000000002</v>
      </c>
      <c r="G79" s="78">
        <v>250.1</v>
      </c>
      <c r="H79" s="78">
        <v>244.7</v>
      </c>
      <c r="I79" s="78">
        <v>263.10000000000002</v>
      </c>
      <c r="J79" s="78">
        <v>290.89999999999998</v>
      </c>
      <c r="K79" s="78">
        <v>291.7</v>
      </c>
      <c r="L79" s="78">
        <v>295.8</v>
      </c>
      <c r="M79" s="78">
        <v>302.39999999999998</v>
      </c>
      <c r="N79" s="78">
        <v>322.8</v>
      </c>
      <c r="O79" s="78">
        <v>337.9</v>
      </c>
      <c r="P79" s="78">
        <v>334.2</v>
      </c>
      <c r="Q79" s="78">
        <v>341.9</v>
      </c>
      <c r="R79" s="78">
        <v>354.1</v>
      </c>
      <c r="S79" s="78">
        <v>293.10000000000002</v>
      </c>
      <c r="T79" s="78">
        <v>298.10000000000002</v>
      </c>
      <c r="U79" s="78">
        <v>304.7</v>
      </c>
      <c r="V79" s="78">
        <v>272.89999999999998</v>
      </c>
      <c r="W79" s="78">
        <v>267</v>
      </c>
      <c r="X79" s="78">
        <v>284.7</v>
      </c>
      <c r="Y79" s="78">
        <v>287.60000000000002</v>
      </c>
      <c r="Z79" s="78">
        <v>293.2</v>
      </c>
      <c r="AA79" s="78">
        <v>286.7</v>
      </c>
      <c r="AB79" s="78">
        <v>286.7</v>
      </c>
      <c r="AC79" s="78">
        <v>293.3</v>
      </c>
      <c r="AD79" s="78">
        <v>294.10000000000002</v>
      </c>
      <c r="AE79" s="78">
        <v>275.44380000000001</v>
      </c>
      <c r="AF79" s="78">
        <v>281.92450000000002</v>
      </c>
      <c r="AG79" s="78">
        <v>286.13850000000002</v>
      </c>
      <c r="AH79" s="78">
        <v>297.09739999999999</v>
      </c>
      <c r="AI79" s="78">
        <v>307.50940000000003</v>
      </c>
      <c r="AJ79" s="78">
        <v>315.14400000000001</v>
      </c>
      <c r="AK79" s="78">
        <v>304.56689999999998</v>
      </c>
      <c r="AL79" s="78">
        <v>316.6164</v>
      </c>
      <c r="AM79" s="78">
        <v>326.11919999999998</v>
      </c>
      <c r="AN79" s="78">
        <v>323.10700000000003</v>
      </c>
      <c r="AO79" s="78">
        <v>353.45909999999998</v>
      </c>
      <c r="AP79" s="78">
        <v>354.21109999999999</v>
      </c>
      <c r="AQ79" s="78">
        <v>350.88609100000002</v>
      </c>
      <c r="AR79" s="78">
        <v>361.14631900000001</v>
      </c>
      <c r="AS79" s="78">
        <v>350.00438000000003</v>
      </c>
      <c r="AT79" s="78">
        <v>316.53033299999998</v>
      </c>
      <c r="AU79" s="78">
        <v>295.78632365999999</v>
      </c>
      <c r="AV79" s="78">
        <v>236.75613595999999</v>
      </c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</row>
    <row r="80" spans="1:70" x14ac:dyDescent="0.25">
      <c r="A80" s="83" t="s">
        <v>276</v>
      </c>
      <c r="B80" s="19" t="s">
        <v>167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  <c r="W80" s="78">
        <v>0</v>
      </c>
      <c r="X80" s="78">
        <v>0</v>
      </c>
      <c r="Y80" s="78">
        <v>0</v>
      </c>
      <c r="Z80" s="78">
        <v>0</v>
      </c>
      <c r="AA80" s="78">
        <v>0</v>
      </c>
      <c r="AB80" s="78">
        <v>0</v>
      </c>
      <c r="AC80" s="78">
        <v>0</v>
      </c>
      <c r="AD80" s="78">
        <v>0</v>
      </c>
      <c r="AE80" s="78">
        <v>0</v>
      </c>
      <c r="AF80" s="78">
        <v>0</v>
      </c>
      <c r="AG80" s="78">
        <v>0</v>
      </c>
      <c r="AH80" s="78">
        <v>0</v>
      </c>
      <c r="AI80" s="78">
        <v>0</v>
      </c>
      <c r="AJ80" s="78">
        <v>0</v>
      </c>
      <c r="AK80" s="78">
        <v>0</v>
      </c>
      <c r="AL80" s="78">
        <v>0</v>
      </c>
      <c r="AM80" s="78">
        <v>0</v>
      </c>
      <c r="AN80" s="78">
        <v>0</v>
      </c>
      <c r="AO80" s="78">
        <v>0</v>
      </c>
      <c r="AP80" s="78">
        <v>0</v>
      </c>
      <c r="AQ80" s="78">
        <v>0</v>
      </c>
      <c r="AR80" s="78">
        <v>0</v>
      </c>
      <c r="AS80" s="78">
        <v>0</v>
      </c>
      <c r="AT80" s="78">
        <v>0</v>
      </c>
      <c r="AU80" s="78">
        <v>0</v>
      </c>
      <c r="AV80" s="78">
        <v>0</v>
      </c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</row>
    <row r="81" spans="1:70" ht="15" customHeight="1" x14ac:dyDescent="0.25">
      <c r="A81" s="83" t="s">
        <v>277</v>
      </c>
      <c r="B81" s="117" t="s">
        <v>122</v>
      </c>
      <c r="C81" s="78">
        <f>+C82+C83</f>
        <v>0</v>
      </c>
      <c r="D81" s="78">
        <f t="shared" ref="D81:N81" si="26">+D82+D83</f>
        <v>0</v>
      </c>
      <c r="E81" s="78">
        <f t="shared" si="26"/>
        <v>0</v>
      </c>
      <c r="F81" s="78">
        <f t="shared" si="26"/>
        <v>0</v>
      </c>
      <c r="G81" s="78">
        <f t="shared" si="26"/>
        <v>0</v>
      </c>
      <c r="H81" s="78">
        <f t="shared" si="26"/>
        <v>0</v>
      </c>
      <c r="I81" s="78">
        <f t="shared" si="26"/>
        <v>0</v>
      </c>
      <c r="J81" s="78">
        <f t="shared" si="26"/>
        <v>0</v>
      </c>
      <c r="K81" s="78">
        <f t="shared" si="26"/>
        <v>0</v>
      </c>
      <c r="L81" s="78">
        <f t="shared" si="26"/>
        <v>0</v>
      </c>
      <c r="M81" s="78">
        <f t="shared" si="26"/>
        <v>0</v>
      </c>
      <c r="N81" s="78">
        <f t="shared" si="26"/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78">
        <v>0</v>
      </c>
      <c r="AB81" s="78">
        <v>0</v>
      </c>
      <c r="AC81" s="78">
        <v>0</v>
      </c>
      <c r="AD81" s="78">
        <v>0</v>
      </c>
      <c r="AE81" s="78">
        <v>0</v>
      </c>
      <c r="AF81" s="78">
        <v>0</v>
      </c>
      <c r="AG81" s="78">
        <v>0</v>
      </c>
      <c r="AH81" s="78">
        <v>0</v>
      </c>
      <c r="AI81" s="78">
        <v>0</v>
      </c>
      <c r="AJ81" s="78">
        <v>0</v>
      </c>
      <c r="AK81" s="78">
        <v>0</v>
      </c>
      <c r="AL81" s="78">
        <v>0</v>
      </c>
      <c r="AM81" s="78">
        <v>0</v>
      </c>
      <c r="AN81" s="78">
        <v>0</v>
      </c>
      <c r="AO81" s="78">
        <v>0</v>
      </c>
      <c r="AP81" s="78">
        <v>0</v>
      </c>
      <c r="AQ81" s="78">
        <v>0</v>
      </c>
      <c r="AR81" s="78">
        <v>0</v>
      </c>
      <c r="AS81" s="78">
        <v>0</v>
      </c>
      <c r="AT81" s="78">
        <v>0</v>
      </c>
      <c r="AU81" s="78">
        <v>0</v>
      </c>
      <c r="AV81" s="78">
        <v>0</v>
      </c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</row>
    <row r="82" spans="1:70" x14ac:dyDescent="0.25">
      <c r="A82" s="83" t="s">
        <v>278</v>
      </c>
      <c r="B82" s="19" t="s">
        <v>159</v>
      </c>
      <c r="C82" s="78">
        <v>0</v>
      </c>
      <c r="D82" s="78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</v>
      </c>
      <c r="AA82" s="78">
        <v>0</v>
      </c>
      <c r="AB82" s="78">
        <v>0</v>
      </c>
      <c r="AC82" s="78">
        <v>0</v>
      </c>
      <c r="AD82" s="78">
        <v>0</v>
      </c>
      <c r="AE82" s="78">
        <v>0</v>
      </c>
      <c r="AF82" s="78">
        <v>0</v>
      </c>
      <c r="AG82" s="78">
        <v>0</v>
      </c>
      <c r="AH82" s="78">
        <v>0</v>
      </c>
      <c r="AI82" s="78">
        <v>0</v>
      </c>
      <c r="AJ82" s="78">
        <v>0</v>
      </c>
      <c r="AK82" s="78">
        <v>0</v>
      </c>
      <c r="AL82" s="78">
        <v>0</v>
      </c>
      <c r="AM82" s="78">
        <v>0</v>
      </c>
      <c r="AN82" s="78">
        <v>0</v>
      </c>
      <c r="AO82" s="78">
        <v>0</v>
      </c>
      <c r="AP82" s="78">
        <v>0</v>
      </c>
      <c r="AQ82" s="78">
        <v>0</v>
      </c>
      <c r="AR82" s="78">
        <v>0</v>
      </c>
      <c r="AS82" s="78">
        <v>0</v>
      </c>
      <c r="AT82" s="78">
        <v>0</v>
      </c>
      <c r="AU82" s="78">
        <v>0</v>
      </c>
      <c r="AV82" s="78">
        <v>0</v>
      </c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136"/>
      <c r="BR82" s="136"/>
    </row>
    <row r="83" spans="1:70" ht="15" customHeight="1" x14ac:dyDescent="0.25">
      <c r="A83" s="83" t="s">
        <v>279</v>
      </c>
      <c r="B83" s="118" t="s">
        <v>18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  <c r="W83" s="78">
        <v>0</v>
      </c>
      <c r="X83" s="78">
        <v>0</v>
      </c>
      <c r="Y83" s="78">
        <v>0</v>
      </c>
      <c r="Z83" s="78">
        <v>0</v>
      </c>
      <c r="AA83" s="78">
        <v>0</v>
      </c>
      <c r="AB83" s="78">
        <v>0</v>
      </c>
      <c r="AC83" s="78">
        <v>0</v>
      </c>
      <c r="AD83" s="78">
        <v>0</v>
      </c>
      <c r="AE83" s="78">
        <v>0</v>
      </c>
      <c r="AF83" s="78">
        <v>0</v>
      </c>
      <c r="AG83" s="78">
        <v>0</v>
      </c>
      <c r="AH83" s="78">
        <v>0</v>
      </c>
      <c r="AI83" s="78">
        <v>0</v>
      </c>
      <c r="AJ83" s="78">
        <v>0</v>
      </c>
      <c r="AK83" s="78">
        <v>0</v>
      </c>
      <c r="AL83" s="78">
        <v>0</v>
      </c>
      <c r="AM83" s="78">
        <v>0</v>
      </c>
      <c r="AN83" s="78">
        <v>0</v>
      </c>
      <c r="AO83" s="78">
        <v>0</v>
      </c>
      <c r="AP83" s="78">
        <v>0</v>
      </c>
      <c r="AQ83" s="78">
        <v>0</v>
      </c>
      <c r="AR83" s="78">
        <v>0</v>
      </c>
      <c r="AS83" s="78">
        <v>0</v>
      </c>
      <c r="AT83" s="78">
        <v>0</v>
      </c>
      <c r="AU83" s="78">
        <v>0</v>
      </c>
      <c r="AV83" s="78">
        <v>0</v>
      </c>
      <c r="BG83" s="136"/>
      <c r="BH83" s="136"/>
      <c r="BI83" s="136"/>
      <c r="BJ83" s="136"/>
      <c r="BK83" s="136"/>
      <c r="BL83" s="136"/>
      <c r="BM83" s="136"/>
      <c r="BN83" s="136"/>
      <c r="BO83" s="136"/>
      <c r="BP83" s="136"/>
      <c r="BQ83" s="136"/>
      <c r="BR83" s="136"/>
    </row>
    <row r="84" spans="1:70" ht="15" customHeight="1" x14ac:dyDescent="0.25">
      <c r="A84" s="83" t="s">
        <v>280</v>
      </c>
      <c r="B84" s="116" t="s">
        <v>168</v>
      </c>
      <c r="C84" s="78">
        <f>+C85+C90+C95+C99</f>
        <v>812.59999999999991</v>
      </c>
      <c r="D84" s="78">
        <f t="shared" ref="D84:N84" si="27">+D85+D90+D95+D99</f>
        <v>711.7</v>
      </c>
      <c r="E84" s="78">
        <f t="shared" si="27"/>
        <v>892.10000000000014</v>
      </c>
      <c r="F84" s="78">
        <f t="shared" si="27"/>
        <v>490.4</v>
      </c>
      <c r="G84" s="78">
        <f t="shared" si="27"/>
        <v>1173</v>
      </c>
      <c r="H84" s="78">
        <f t="shared" si="27"/>
        <v>771.6</v>
      </c>
      <c r="I84" s="78">
        <f t="shared" si="27"/>
        <v>1025.2</v>
      </c>
      <c r="J84" s="78">
        <f t="shared" si="27"/>
        <v>776.6</v>
      </c>
      <c r="K84" s="78">
        <f t="shared" si="27"/>
        <v>1082.9000000000001</v>
      </c>
      <c r="L84" s="78">
        <f t="shared" si="27"/>
        <v>796.09999999999991</v>
      </c>
      <c r="M84" s="78">
        <f t="shared" si="27"/>
        <v>996.60000000000014</v>
      </c>
      <c r="N84" s="78">
        <f t="shared" si="27"/>
        <v>831.4</v>
      </c>
      <c r="O84" s="78">
        <v>1201.8999999999999</v>
      </c>
      <c r="P84" s="78">
        <v>899.1</v>
      </c>
      <c r="Q84" s="78">
        <v>1133.8000000000002</v>
      </c>
      <c r="R84" s="78">
        <v>962.3</v>
      </c>
      <c r="S84" s="78">
        <v>1497.4</v>
      </c>
      <c r="T84" s="78">
        <v>1061.4000000000001</v>
      </c>
      <c r="U84" s="78">
        <v>1221.0999999999999</v>
      </c>
      <c r="V84" s="78">
        <v>1076</v>
      </c>
      <c r="W84" s="78">
        <v>1791.3000000000002</v>
      </c>
      <c r="X84" s="78">
        <v>1381.6</v>
      </c>
      <c r="Y84" s="78">
        <v>1642.5</v>
      </c>
      <c r="Z84" s="78">
        <v>1459.4</v>
      </c>
      <c r="AA84" s="78">
        <v>1419.8999999999999</v>
      </c>
      <c r="AB84" s="78">
        <v>1284.4000000000001</v>
      </c>
      <c r="AC84" s="78">
        <v>1464</v>
      </c>
      <c r="AD84" s="78">
        <v>1066.5</v>
      </c>
      <c r="AE84" s="78">
        <v>1652.09405997</v>
      </c>
      <c r="AF84" s="78">
        <v>1438.3477655600002</v>
      </c>
      <c r="AG84" s="78">
        <v>1633.3626407100001</v>
      </c>
      <c r="AH84" s="78">
        <v>1299.44284582</v>
      </c>
      <c r="AI84" s="78">
        <v>1612.701</v>
      </c>
      <c r="AJ84" s="78">
        <v>1298.3704</v>
      </c>
      <c r="AK84" s="78">
        <v>1641.9233999999999</v>
      </c>
      <c r="AL84" s="78">
        <v>1419.5208</v>
      </c>
      <c r="AM84" s="78">
        <v>2368.5154412299999</v>
      </c>
      <c r="AN84" s="78">
        <v>1542.4340386099998</v>
      </c>
      <c r="AO84" s="78">
        <v>1716.9160801200001</v>
      </c>
      <c r="AP84" s="78">
        <v>1177.59624037</v>
      </c>
      <c r="AQ84" s="78">
        <v>1655.19774091</v>
      </c>
      <c r="AR84" s="78">
        <v>1730.9854758900001</v>
      </c>
      <c r="AS84" s="78">
        <v>1682.8429413399999</v>
      </c>
      <c r="AT84" s="78">
        <v>1555.7857881899999</v>
      </c>
      <c r="AU84" s="78">
        <v>1570.3473527799999</v>
      </c>
      <c r="AV84" s="78">
        <v>818.57010633999994</v>
      </c>
      <c r="BG84" s="136"/>
      <c r="BH84" s="136"/>
      <c r="BI84" s="136"/>
      <c r="BJ84" s="136"/>
      <c r="BK84" s="136"/>
      <c r="BL84" s="136"/>
      <c r="BM84" s="136"/>
      <c r="BN84" s="136"/>
      <c r="BO84" s="136"/>
      <c r="BP84" s="136"/>
      <c r="BQ84" s="136"/>
      <c r="BR84" s="136"/>
    </row>
    <row r="85" spans="1:70" ht="15" customHeight="1" x14ac:dyDescent="0.25">
      <c r="A85" s="83" t="s">
        <v>281</v>
      </c>
      <c r="B85" s="117" t="s">
        <v>158</v>
      </c>
      <c r="C85" s="78">
        <f>+C86+C89</f>
        <v>336.79999999999995</v>
      </c>
      <c r="D85" s="78">
        <f t="shared" ref="D85:N85" si="28">+D86+D89</f>
        <v>376</v>
      </c>
      <c r="E85" s="78">
        <f t="shared" si="28"/>
        <v>410.70000000000005</v>
      </c>
      <c r="F85" s="78">
        <f t="shared" si="28"/>
        <v>186.5</v>
      </c>
      <c r="G85" s="78">
        <f t="shared" si="28"/>
        <v>668.7</v>
      </c>
      <c r="H85" s="78">
        <f t="shared" si="28"/>
        <v>528.29999999999995</v>
      </c>
      <c r="I85" s="78">
        <f t="shared" si="28"/>
        <v>474.20000000000005</v>
      </c>
      <c r="J85" s="78">
        <f t="shared" si="28"/>
        <v>504.8</v>
      </c>
      <c r="K85" s="78">
        <f t="shared" si="28"/>
        <v>573.6</v>
      </c>
      <c r="L85" s="78">
        <f t="shared" si="28"/>
        <v>470.7</v>
      </c>
      <c r="M85" s="78">
        <f t="shared" si="28"/>
        <v>489.1</v>
      </c>
      <c r="N85" s="78">
        <f t="shared" si="28"/>
        <v>491.09999999999997</v>
      </c>
      <c r="O85" s="78">
        <v>687.8</v>
      </c>
      <c r="P85" s="78">
        <v>545.9</v>
      </c>
      <c r="Q85" s="78">
        <v>555.20000000000005</v>
      </c>
      <c r="R85" s="78">
        <v>636.69999999999993</v>
      </c>
      <c r="S85" s="78">
        <v>853.1</v>
      </c>
      <c r="T85" s="78">
        <v>657</v>
      </c>
      <c r="U85" s="78">
        <v>555</v>
      </c>
      <c r="V85" s="78">
        <v>654.70000000000016</v>
      </c>
      <c r="W85" s="78">
        <v>1165.3000000000002</v>
      </c>
      <c r="X85" s="78">
        <v>973.3</v>
      </c>
      <c r="Y85" s="78">
        <v>1002.7</v>
      </c>
      <c r="Z85" s="78">
        <v>1037</v>
      </c>
      <c r="AA85" s="78">
        <v>778.69999999999993</v>
      </c>
      <c r="AB85" s="78">
        <v>853.3</v>
      </c>
      <c r="AC85" s="78">
        <v>758.2</v>
      </c>
      <c r="AD85" s="78">
        <v>624.4</v>
      </c>
      <c r="AE85" s="78">
        <v>942.70945147999998</v>
      </c>
      <c r="AF85" s="78">
        <v>998.03815628000007</v>
      </c>
      <c r="AG85" s="78">
        <v>932.94086801000003</v>
      </c>
      <c r="AH85" s="78">
        <v>828.55907735000005</v>
      </c>
      <c r="AI85" s="78">
        <v>826.91779999999994</v>
      </c>
      <c r="AJ85" s="78">
        <v>784.80439999999999</v>
      </c>
      <c r="AK85" s="78">
        <v>857.83029999999997</v>
      </c>
      <c r="AL85" s="78">
        <v>873.34529999999995</v>
      </c>
      <c r="AM85" s="78">
        <v>1541.6819412299999</v>
      </c>
      <c r="AN85" s="78">
        <v>978.81093860999999</v>
      </c>
      <c r="AO85" s="78">
        <v>863.33578012000009</v>
      </c>
      <c r="AP85" s="78">
        <v>550.88384037000003</v>
      </c>
      <c r="AQ85" s="78">
        <v>790.97743691000005</v>
      </c>
      <c r="AR85" s="78">
        <v>1082.21997089</v>
      </c>
      <c r="AS85" s="78">
        <v>824.5081273400001</v>
      </c>
      <c r="AT85" s="78">
        <v>947.3567271899999</v>
      </c>
      <c r="AU85" s="78">
        <v>722.82202748999998</v>
      </c>
      <c r="AV85" s="78">
        <v>268.34071525999997</v>
      </c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</row>
    <row r="86" spans="1:70" ht="15" customHeight="1" x14ac:dyDescent="0.25">
      <c r="A86" s="83" t="s">
        <v>282</v>
      </c>
      <c r="B86" s="118" t="s">
        <v>159</v>
      </c>
      <c r="C86" s="78">
        <f t="shared" ref="C86:N86" si="29">+C87+C88</f>
        <v>336.79999999999995</v>
      </c>
      <c r="D86" s="78">
        <f t="shared" si="29"/>
        <v>376</v>
      </c>
      <c r="E86" s="78">
        <f t="shared" si="29"/>
        <v>410.70000000000005</v>
      </c>
      <c r="F86" s="78">
        <f t="shared" si="29"/>
        <v>186.5</v>
      </c>
      <c r="G86" s="78">
        <f t="shared" si="29"/>
        <v>668.7</v>
      </c>
      <c r="H86" s="78">
        <f t="shared" si="29"/>
        <v>528.29999999999995</v>
      </c>
      <c r="I86" s="78">
        <f t="shared" si="29"/>
        <v>474.20000000000005</v>
      </c>
      <c r="J86" s="78">
        <f t="shared" si="29"/>
        <v>504.8</v>
      </c>
      <c r="K86" s="78">
        <f t="shared" si="29"/>
        <v>573.6</v>
      </c>
      <c r="L86" s="78">
        <f t="shared" si="29"/>
        <v>470.7</v>
      </c>
      <c r="M86" s="78">
        <f t="shared" si="29"/>
        <v>489.1</v>
      </c>
      <c r="N86" s="78">
        <f t="shared" si="29"/>
        <v>491.09999999999997</v>
      </c>
      <c r="O86" s="78">
        <v>687.8</v>
      </c>
      <c r="P86" s="78">
        <v>545.9</v>
      </c>
      <c r="Q86" s="78">
        <v>555.20000000000005</v>
      </c>
      <c r="R86" s="78">
        <v>636.69999999999993</v>
      </c>
      <c r="S86" s="78">
        <v>853.1</v>
      </c>
      <c r="T86" s="78">
        <v>657</v>
      </c>
      <c r="U86" s="78">
        <v>555</v>
      </c>
      <c r="V86" s="78">
        <v>654.70000000000016</v>
      </c>
      <c r="W86" s="78">
        <v>1165.3000000000002</v>
      </c>
      <c r="X86" s="78">
        <v>973.3</v>
      </c>
      <c r="Y86" s="78">
        <v>1002.7</v>
      </c>
      <c r="Z86" s="78">
        <v>1037</v>
      </c>
      <c r="AA86" s="78">
        <v>778.69999999999993</v>
      </c>
      <c r="AB86" s="78">
        <v>853.3</v>
      </c>
      <c r="AC86" s="78">
        <v>758.2</v>
      </c>
      <c r="AD86" s="78">
        <v>624.4</v>
      </c>
      <c r="AE86" s="78">
        <v>942.70945147999998</v>
      </c>
      <c r="AF86" s="78">
        <v>998.03815628000007</v>
      </c>
      <c r="AG86" s="78">
        <v>932.94086801000003</v>
      </c>
      <c r="AH86" s="78">
        <v>828.55907735000005</v>
      </c>
      <c r="AI86" s="78">
        <v>826.91779999999994</v>
      </c>
      <c r="AJ86" s="78">
        <v>784.80439999999999</v>
      </c>
      <c r="AK86" s="78">
        <v>857.83029999999997</v>
      </c>
      <c r="AL86" s="78">
        <v>873.34529999999995</v>
      </c>
      <c r="AM86" s="78">
        <v>1541.6819412299999</v>
      </c>
      <c r="AN86" s="78">
        <v>978.81093860999999</v>
      </c>
      <c r="AO86" s="78">
        <v>863.33578012000009</v>
      </c>
      <c r="AP86" s="78">
        <v>550.88384037000003</v>
      </c>
      <c r="AQ86" s="78">
        <v>790.97743691000005</v>
      </c>
      <c r="AR86" s="78">
        <v>1082.21997089</v>
      </c>
      <c r="AS86" s="78">
        <v>824.5081273400001</v>
      </c>
      <c r="AT86" s="78">
        <v>947.3567271899999</v>
      </c>
      <c r="AU86" s="78">
        <v>722.82202748999998</v>
      </c>
      <c r="AV86" s="78">
        <v>268.34071525999997</v>
      </c>
      <c r="BG86" s="136"/>
      <c r="BH86" s="136"/>
      <c r="BI86" s="136"/>
      <c r="BJ86" s="136"/>
      <c r="BK86" s="136"/>
      <c r="BL86" s="136"/>
      <c r="BM86" s="136"/>
      <c r="BN86" s="136"/>
      <c r="BO86" s="136"/>
      <c r="BP86" s="136"/>
      <c r="BQ86" s="136"/>
      <c r="BR86" s="136"/>
    </row>
    <row r="87" spans="1:70" ht="15" customHeight="1" x14ac:dyDescent="0.25">
      <c r="A87" s="83" t="s">
        <v>283</v>
      </c>
      <c r="B87" s="120" t="s">
        <v>160</v>
      </c>
      <c r="C87" s="78">
        <v>188.7</v>
      </c>
      <c r="D87" s="78">
        <v>376.7</v>
      </c>
      <c r="E87" s="78">
        <v>320.60000000000002</v>
      </c>
      <c r="F87" s="78">
        <v>167</v>
      </c>
      <c r="G87" s="78">
        <v>170.6</v>
      </c>
      <c r="H87" s="78">
        <v>274.8</v>
      </c>
      <c r="I87" s="78">
        <v>615.70000000000005</v>
      </c>
      <c r="J87" s="78">
        <v>147.80000000000001</v>
      </c>
      <c r="K87" s="78">
        <v>293.10000000000002</v>
      </c>
      <c r="L87" s="78">
        <v>210.2</v>
      </c>
      <c r="M87" s="78">
        <v>187.4</v>
      </c>
      <c r="N87" s="78">
        <v>179.7</v>
      </c>
      <c r="O87" s="78">
        <v>242.1</v>
      </c>
      <c r="P87" s="78">
        <v>360.2</v>
      </c>
      <c r="Q87" s="78">
        <v>186.5</v>
      </c>
      <c r="R87" s="78">
        <v>895.3</v>
      </c>
      <c r="S87" s="78">
        <v>176.9</v>
      </c>
      <c r="T87" s="78">
        <v>377.8</v>
      </c>
      <c r="U87" s="78">
        <v>153.80000000000001</v>
      </c>
      <c r="V87" s="78">
        <v>575.40000000000009</v>
      </c>
      <c r="W87" s="78">
        <v>308.20000000000005</v>
      </c>
      <c r="X87" s="78">
        <v>161.80000000000001</v>
      </c>
      <c r="Y87" s="78">
        <v>114.30000000000001</v>
      </c>
      <c r="Z87" s="78">
        <v>165.2</v>
      </c>
      <c r="AA87" s="78">
        <v>178.6</v>
      </c>
      <c r="AB87" s="78">
        <v>164.5</v>
      </c>
      <c r="AC87" s="78">
        <v>247.3</v>
      </c>
      <c r="AD87" s="78">
        <v>340.5</v>
      </c>
      <c r="AE87" s="78">
        <v>334.16325749999999</v>
      </c>
      <c r="AF87" s="78">
        <v>377.17334417000001</v>
      </c>
      <c r="AG87" s="78">
        <v>368.85300397000003</v>
      </c>
      <c r="AH87" s="78">
        <v>496.95834453999998</v>
      </c>
      <c r="AI87" s="78">
        <v>276.3279</v>
      </c>
      <c r="AJ87" s="78">
        <v>303.93219999999997</v>
      </c>
      <c r="AK87" s="78">
        <v>346.88319999999999</v>
      </c>
      <c r="AL87" s="78">
        <v>625.45029999999997</v>
      </c>
      <c r="AM87" s="78">
        <v>1080.7142889299998</v>
      </c>
      <c r="AN87" s="78">
        <v>339.66179564999999</v>
      </c>
      <c r="AO87" s="78">
        <v>335.38983068000005</v>
      </c>
      <c r="AP87" s="78">
        <v>279.10001358</v>
      </c>
      <c r="AQ87" s="78">
        <v>657.34649990000003</v>
      </c>
      <c r="AR87" s="78">
        <v>127.42756725000001</v>
      </c>
      <c r="AS87" s="78">
        <v>115.01854284000001</v>
      </c>
      <c r="AT87" s="78">
        <v>471.54340853999997</v>
      </c>
      <c r="AU87" s="78">
        <v>26.903682330000009</v>
      </c>
      <c r="AV87" s="78">
        <v>331.90842087999999</v>
      </c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</row>
    <row r="88" spans="1:70" ht="15" customHeight="1" x14ac:dyDescent="0.25">
      <c r="A88" s="83" t="s">
        <v>284</v>
      </c>
      <c r="B88" s="120" t="s">
        <v>161</v>
      </c>
      <c r="C88" s="78">
        <v>148.1</v>
      </c>
      <c r="D88" s="78">
        <v>-0.70000000000000306</v>
      </c>
      <c r="E88" s="78">
        <v>90.1</v>
      </c>
      <c r="F88" s="78">
        <v>19.5</v>
      </c>
      <c r="G88" s="78">
        <v>498.1</v>
      </c>
      <c r="H88" s="78">
        <v>253.5</v>
      </c>
      <c r="I88" s="78">
        <v>-141.5</v>
      </c>
      <c r="J88" s="78">
        <v>357</v>
      </c>
      <c r="K88" s="78">
        <v>280.5</v>
      </c>
      <c r="L88" s="78">
        <v>260.5</v>
      </c>
      <c r="M88" s="78">
        <v>301.7</v>
      </c>
      <c r="N88" s="78">
        <v>311.39999999999998</v>
      </c>
      <c r="O88" s="78">
        <v>445.7</v>
      </c>
      <c r="P88" s="78">
        <v>185.7</v>
      </c>
      <c r="Q88" s="78">
        <v>368.7</v>
      </c>
      <c r="R88" s="78">
        <v>-258.60000000000002</v>
      </c>
      <c r="S88" s="78">
        <v>676.2</v>
      </c>
      <c r="T88" s="78">
        <v>279.20000000000005</v>
      </c>
      <c r="U88" s="78">
        <v>401.2</v>
      </c>
      <c r="V88" s="78">
        <v>79.30000000000004</v>
      </c>
      <c r="W88" s="78">
        <v>857.1</v>
      </c>
      <c r="X88" s="78">
        <v>811.5</v>
      </c>
      <c r="Y88" s="78">
        <v>888.4</v>
      </c>
      <c r="Z88" s="78">
        <v>871.8</v>
      </c>
      <c r="AA88" s="78">
        <v>600.09999999999991</v>
      </c>
      <c r="AB88" s="78">
        <v>688.8</v>
      </c>
      <c r="AC88" s="78">
        <v>510.9</v>
      </c>
      <c r="AD88" s="78">
        <v>283.89999999999998</v>
      </c>
      <c r="AE88" s="78">
        <v>608.54619398</v>
      </c>
      <c r="AF88" s="78">
        <v>620.86481211</v>
      </c>
      <c r="AG88" s="78">
        <v>564.08786404</v>
      </c>
      <c r="AH88" s="78">
        <v>331.60073281000001</v>
      </c>
      <c r="AI88" s="78">
        <v>550.58989999999994</v>
      </c>
      <c r="AJ88" s="78">
        <v>480.87220000000002</v>
      </c>
      <c r="AK88" s="78">
        <v>510.94709999999998</v>
      </c>
      <c r="AL88" s="78">
        <v>247.89499999999998</v>
      </c>
      <c r="AM88" s="78">
        <v>460.96765230000005</v>
      </c>
      <c r="AN88" s="78">
        <v>639.14914296000006</v>
      </c>
      <c r="AO88" s="78">
        <v>527.94594944000005</v>
      </c>
      <c r="AP88" s="78">
        <v>271.78382679000003</v>
      </c>
      <c r="AQ88" s="78">
        <v>133.63093701000003</v>
      </c>
      <c r="AR88" s="78">
        <v>954.79240363999997</v>
      </c>
      <c r="AS88" s="78">
        <v>709.48958450000009</v>
      </c>
      <c r="AT88" s="78">
        <v>475.81331864999999</v>
      </c>
      <c r="AU88" s="78">
        <v>695.91834515999994</v>
      </c>
      <c r="AV88" s="78">
        <v>-63.567705620000005</v>
      </c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</row>
    <row r="89" spans="1:70" ht="15" customHeight="1" x14ac:dyDescent="0.25">
      <c r="A89" s="83" t="s">
        <v>285</v>
      </c>
      <c r="B89" s="118" t="s">
        <v>18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0</v>
      </c>
      <c r="AD89" s="78">
        <v>0</v>
      </c>
      <c r="AE89" s="7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v>0</v>
      </c>
      <c r="AL89" s="78">
        <v>0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8">
        <v>0</v>
      </c>
      <c r="AS89" s="78">
        <v>0</v>
      </c>
      <c r="AT89" s="78">
        <v>0</v>
      </c>
      <c r="AU89" s="78">
        <v>0</v>
      </c>
      <c r="AV89" s="78">
        <v>0</v>
      </c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</row>
    <row r="90" spans="1:70" ht="15" customHeight="1" x14ac:dyDescent="0.25">
      <c r="A90" s="83" t="s">
        <v>286</v>
      </c>
      <c r="B90" s="117" t="s">
        <v>2</v>
      </c>
      <c r="C90" s="78">
        <f t="shared" ref="C90:N90" si="30">+C91+C94</f>
        <v>213</v>
      </c>
      <c r="D90" s="78">
        <f t="shared" si="30"/>
        <v>53.3</v>
      </c>
      <c r="E90" s="78">
        <f t="shared" si="30"/>
        <v>224.7</v>
      </c>
      <c r="F90" s="78">
        <f t="shared" si="30"/>
        <v>53.3</v>
      </c>
      <c r="G90" s="78">
        <f t="shared" si="30"/>
        <v>269.3</v>
      </c>
      <c r="H90" s="78">
        <f t="shared" si="30"/>
        <v>8.6999999999999993</v>
      </c>
      <c r="I90" s="78">
        <f t="shared" si="30"/>
        <v>305</v>
      </c>
      <c r="J90" s="78">
        <f t="shared" si="30"/>
        <v>8.6999999999999993</v>
      </c>
      <c r="K90" s="78">
        <f t="shared" si="30"/>
        <v>272.3</v>
      </c>
      <c r="L90" s="78">
        <f t="shared" si="30"/>
        <v>82.1</v>
      </c>
      <c r="M90" s="78">
        <f t="shared" si="30"/>
        <v>271.3</v>
      </c>
      <c r="N90" s="78">
        <f t="shared" si="30"/>
        <v>89.3</v>
      </c>
      <c r="O90" s="78">
        <v>263.89999999999998</v>
      </c>
      <c r="P90" s="78">
        <v>97.1</v>
      </c>
      <c r="Q90" s="78">
        <v>318.10000000000002</v>
      </c>
      <c r="R90" s="78">
        <v>55.7</v>
      </c>
      <c r="S90" s="78">
        <v>310.89999999999998</v>
      </c>
      <c r="T90" s="78">
        <v>52.599999999999994</v>
      </c>
      <c r="U90" s="78">
        <v>306.69999999999993</v>
      </c>
      <c r="V90" s="78">
        <v>77.699999999999989</v>
      </c>
      <c r="W90" s="78">
        <v>301.09999999999997</v>
      </c>
      <c r="X90" s="78">
        <v>72.399999999999991</v>
      </c>
      <c r="Y90" s="78">
        <v>302.09999999999997</v>
      </c>
      <c r="Z90" s="78">
        <v>73.5</v>
      </c>
      <c r="AA90" s="78">
        <v>283.89999999999998</v>
      </c>
      <c r="AB90" s="78">
        <v>40.700000000000003</v>
      </c>
      <c r="AC90" s="78">
        <v>304.89999999999998</v>
      </c>
      <c r="AD90" s="78">
        <v>43.3</v>
      </c>
      <c r="AE90" s="78">
        <v>307.34500849</v>
      </c>
      <c r="AF90" s="78">
        <v>45.003709279999995</v>
      </c>
      <c r="AG90" s="78">
        <v>283.53457270000001</v>
      </c>
      <c r="AH90" s="78">
        <v>43.727768470000001</v>
      </c>
      <c r="AI90" s="78">
        <v>326.35849999999999</v>
      </c>
      <c r="AJ90" s="78">
        <v>46.497100000000003</v>
      </c>
      <c r="AK90" s="78">
        <v>321.57569999999998</v>
      </c>
      <c r="AL90" s="78">
        <v>80.09559999999999</v>
      </c>
      <c r="AM90" s="78">
        <v>325.40719999999999</v>
      </c>
      <c r="AN90" s="78">
        <v>83.126200000000011</v>
      </c>
      <c r="AO90" s="78">
        <v>332.46070000000003</v>
      </c>
      <c r="AP90" s="78">
        <v>107.86490000000001</v>
      </c>
      <c r="AQ90" s="78">
        <v>335.54592200000002</v>
      </c>
      <c r="AR90" s="78">
        <v>122.087474</v>
      </c>
      <c r="AS90" s="78">
        <v>333.672549</v>
      </c>
      <c r="AT90" s="78">
        <v>121.29034899999999</v>
      </c>
      <c r="AU90" s="78">
        <v>371.11211374999999</v>
      </c>
      <c r="AV90" s="78">
        <v>134.90554225</v>
      </c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</row>
    <row r="91" spans="1:70" ht="15" customHeight="1" x14ac:dyDescent="0.25">
      <c r="A91" s="83" t="s">
        <v>287</v>
      </c>
      <c r="B91" s="118" t="s">
        <v>162</v>
      </c>
      <c r="C91" s="78">
        <f t="shared" ref="C91:N91" si="31">+C92+C93</f>
        <v>0</v>
      </c>
      <c r="D91" s="78">
        <f t="shared" si="31"/>
        <v>0</v>
      </c>
      <c r="E91" s="78">
        <f t="shared" si="31"/>
        <v>0</v>
      </c>
      <c r="F91" s="78">
        <f t="shared" si="31"/>
        <v>0</v>
      </c>
      <c r="G91" s="78">
        <f t="shared" si="31"/>
        <v>0</v>
      </c>
      <c r="H91" s="78">
        <f t="shared" si="31"/>
        <v>0</v>
      </c>
      <c r="I91" s="78">
        <f t="shared" si="31"/>
        <v>0</v>
      </c>
      <c r="J91" s="78">
        <f t="shared" si="31"/>
        <v>0</v>
      </c>
      <c r="K91" s="78">
        <f t="shared" si="31"/>
        <v>0</v>
      </c>
      <c r="L91" s="78">
        <f t="shared" si="31"/>
        <v>0</v>
      </c>
      <c r="M91" s="78">
        <f t="shared" si="31"/>
        <v>0</v>
      </c>
      <c r="N91" s="78">
        <f t="shared" si="31"/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</v>
      </c>
      <c r="AI91" s="78">
        <v>0</v>
      </c>
      <c r="AJ91" s="78">
        <v>0</v>
      </c>
      <c r="AK91" s="78">
        <v>0</v>
      </c>
      <c r="AL91" s="78">
        <v>0</v>
      </c>
      <c r="AM91" s="78">
        <v>0</v>
      </c>
      <c r="AN91" s="78">
        <v>0</v>
      </c>
      <c r="AO91" s="78">
        <v>0</v>
      </c>
      <c r="AP91" s="78">
        <v>0</v>
      </c>
      <c r="AQ91" s="78">
        <v>0</v>
      </c>
      <c r="AR91" s="78">
        <v>0</v>
      </c>
      <c r="AS91" s="78">
        <v>0</v>
      </c>
      <c r="AT91" s="78">
        <v>0</v>
      </c>
      <c r="AU91" s="78">
        <v>0</v>
      </c>
      <c r="AV91" s="78">
        <v>0</v>
      </c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</row>
    <row r="92" spans="1:70" ht="15" customHeight="1" x14ac:dyDescent="0.25">
      <c r="A92" s="83" t="s">
        <v>288</v>
      </c>
      <c r="B92" s="120" t="s">
        <v>163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0</v>
      </c>
      <c r="AD92" s="78">
        <v>0</v>
      </c>
      <c r="AE92" s="78">
        <v>0</v>
      </c>
      <c r="AF92" s="78">
        <v>0</v>
      </c>
      <c r="AG92" s="78">
        <v>0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78">
        <v>0</v>
      </c>
      <c r="AN92" s="78">
        <v>0</v>
      </c>
      <c r="AO92" s="78">
        <v>0</v>
      </c>
      <c r="AP92" s="78">
        <v>0</v>
      </c>
      <c r="AQ92" s="78">
        <v>0</v>
      </c>
      <c r="AR92" s="78">
        <v>0</v>
      </c>
      <c r="AS92" s="78">
        <v>0</v>
      </c>
      <c r="AT92" s="78">
        <v>0</v>
      </c>
      <c r="AU92" s="78">
        <v>0</v>
      </c>
      <c r="AV92" s="78">
        <v>0</v>
      </c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</row>
    <row r="93" spans="1:70" ht="15" customHeight="1" x14ac:dyDescent="0.25">
      <c r="A93" s="83" t="s">
        <v>289</v>
      </c>
      <c r="B93" s="120" t="s">
        <v>164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0</v>
      </c>
      <c r="AK93" s="78">
        <v>0</v>
      </c>
      <c r="AL93" s="78">
        <v>0</v>
      </c>
      <c r="AM93" s="78">
        <v>0</v>
      </c>
      <c r="AN93" s="78">
        <v>0</v>
      </c>
      <c r="AO93" s="78">
        <v>0</v>
      </c>
      <c r="AP93" s="78">
        <v>0</v>
      </c>
      <c r="AQ93" s="78">
        <v>0</v>
      </c>
      <c r="AR93" s="78">
        <v>0</v>
      </c>
      <c r="AS93" s="78">
        <v>0</v>
      </c>
      <c r="AT93" s="78">
        <v>0</v>
      </c>
      <c r="AU93" s="78">
        <v>0</v>
      </c>
      <c r="AV93" s="78">
        <v>0</v>
      </c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</row>
    <row r="94" spans="1:70" ht="15" customHeight="1" x14ac:dyDescent="0.25">
      <c r="A94" s="83" t="s">
        <v>290</v>
      </c>
      <c r="B94" s="118" t="s">
        <v>18</v>
      </c>
      <c r="C94" s="78">
        <v>213</v>
      </c>
      <c r="D94" s="78">
        <v>53.3</v>
      </c>
      <c r="E94" s="78">
        <v>224.7</v>
      </c>
      <c r="F94" s="78">
        <v>53.3</v>
      </c>
      <c r="G94" s="78">
        <v>269.3</v>
      </c>
      <c r="H94" s="78">
        <v>8.6999999999999993</v>
      </c>
      <c r="I94" s="78">
        <v>305</v>
      </c>
      <c r="J94" s="78">
        <v>8.6999999999999993</v>
      </c>
      <c r="K94" s="78">
        <v>272.3</v>
      </c>
      <c r="L94" s="78">
        <v>82.1</v>
      </c>
      <c r="M94" s="78">
        <v>271.3</v>
      </c>
      <c r="N94" s="78">
        <v>89.3</v>
      </c>
      <c r="O94" s="78">
        <v>263.89999999999998</v>
      </c>
      <c r="P94" s="78">
        <v>97.1</v>
      </c>
      <c r="Q94" s="78">
        <v>318.10000000000002</v>
      </c>
      <c r="R94" s="78">
        <v>55.7</v>
      </c>
      <c r="S94" s="78">
        <v>310.89999999999998</v>
      </c>
      <c r="T94" s="78">
        <v>52.599999999999994</v>
      </c>
      <c r="U94" s="78">
        <v>306.69999999999993</v>
      </c>
      <c r="V94" s="78">
        <v>77.699999999999989</v>
      </c>
      <c r="W94" s="78">
        <v>301.09999999999997</v>
      </c>
      <c r="X94" s="78">
        <v>72.399999999999991</v>
      </c>
      <c r="Y94" s="78">
        <v>302.09999999999997</v>
      </c>
      <c r="Z94" s="78">
        <v>73.5</v>
      </c>
      <c r="AA94" s="78">
        <v>283.89999999999998</v>
      </c>
      <c r="AB94" s="78">
        <v>40.700000000000003</v>
      </c>
      <c r="AC94" s="78">
        <v>304.89999999999998</v>
      </c>
      <c r="AD94" s="78">
        <v>43.3</v>
      </c>
      <c r="AE94" s="78">
        <v>307.34500849</v>
      </c>
      <c r="AF94" s="78">
        <v>45.003709279999995</v>
      </c>
      <c r="AG94" s="78">
        <v>283.53457270000001</v>
      </c>
      <c r="AH94" s="78">
        <v>43.727768470000001</v>
      </c>
      <c r="AI94" s="78">
        <v>326.35849999999999</v>
      </c>
      <c r="AJ94" s="78">
        <v>46.497100000000003</v>
      </c>
      <c r="AK94" s="78">
        <v>321.57569999999998</v>
      </c>
      <c r="AL94" s="78">
        <v>80.09559999999999</v>
      </c>
      <c r="AM94" s="78">
        <v>325.40719999999999</v>
      </c>
      <c r="AN94" s="78">
        <v>83.126200000000011</v>
      </c>
      <c r="AO94" s="78">
        <v>332.46070000000003</v>
      </c>
      <c r="AP94" s="78">
        <v>107.86490000000001</v>
      </c>
      <c r="AQ94" s="78">
        <v>335.54592200000002</v>
      </c>
      <c r="AR94" s="78">
        <v>122.087474</v>
      </c>
      <c r="AS94" s="78">
        <v>333.672549</v>
      </c>
      <c r="AT94" s="78">
        <v>121.29034899999999</v>
      </c>
      <c r="AU94" s="78">
        <v>371.11211374999999</v>
      </c>
      <c r="AV94" s="78">
        <v>134.90554225</v>
      </c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</row>
    <row r="95" spans="1:70" ht="15" customHeight="1" x14ac:dyDescent="0.25">
      <c r="A95" s="83" t="s">
        <v>291</v>
      </c>
      <c r="B95" s="117" t="s">
        <v>165</v>
      </c>
      <c r="C95" s="78">
        <f t="shared" ref="C95:N95" si="32">+C96+C97+C98</f>
        <v>262.8</v>
      </c>
      <c r="D95" s="78">
        <f t="shared" si="32"/>
        <v>282.39999999999998</v>
      </c>
      <c r="E95" s="78">
        <f t="shared" si="32"/>
        <v>256.7</v>
      </c>
      <c r="F95" s="78">
        <f t="shared" si="32"/>
        <v>250.6</v>
      </c>
      <c r="G95" s="78">
        <f t="shared" si="32"/>
        <v>235</v>
      </c>
      <c r="H95" s="78">
        <f t="shared" si="32"/>
        <v>234.6</v>
      </c>
      <c r="I95" s="78">
        <f t="shared" si="32"/>
        <v>246</v>
      </c>
      <c r="J95" s="78">
        <f t="shared" si="32"/>
        <v>263.10000000000002</v>
      </c>
      <c r="K95" s="78">
        <f t="shared" si="32"/>
        <v>237</v>
      </c>
      <c r="L95" s="78">
        <f t="shared" si="32"/>
        <v>243.3</v>
      </c>
      <c r="M95" s="78">
        <f t="shared" si="32"/>
        <v>236.2</v>
      </c>
      <c r="N95" s="78">
        <f t="shared" si="32"/>
        <v>251</v>
      </c>
      <c r="O95" s="78">
        <v>250.2</v>
      </c>
      <c r="P95" s="78">
        <v>256.10000000000002</v>
      </c>
      <c r="Q95" s="78">
        <v>260.5</v>
      </c>
      <c r="R95" s="78">
        <v>269.89999999999998</v>
      </c>
      <c r="S95" s="78">
        <v>333.4</v>
      </c>
      <c r="T95" s="78">
        <v>351.8</v>
      </c>
      <c r="U95" s="78">
        <v>359.4</v>
      </c>
      <c r="V95" s="78">
        <v>343.6</v>
      </c>
      <c r="W95" s="78">
        <v>324.89999999999998</v>
      </c>
      <c r="X95" s="78">
        <v>335.9</v>
      </c>
      <c r="Y95" s="78">
        <v>337.7</v>
      </c>
      <c r="Z95" s="78">
        <v>348.9</v>
      </c>
      <c r="AA95" s="78">
        <v>357.3</v>
      </c>
      <c r="AB95" s="78">
        <v>390.4</v>
      </c>
      <c r="AC95" s="78">
        <v>400.9</v>
      </c>
      <c r="AD95" s="78">
        <v>398.8</v>
      </c>
      <c r="AE95" s="78">
        <v>402.03960000000001</v>
      </c>
      <c r="AF95" s="78">
        <v>395.30590000000001</v>
      </c>
      <c r="AG95" s="78">
        <v>416.88720000000001</v>
      </c>
      <c r="AH95" s="78">
        <v>427.15600000000001</v>
      </c>
      <c r="AI95" s="78">
        <v>459.42469999999997</v>
      </c>
      <c r="AJ95" s="78">
        <v>467.06889999999999</v>
      </c>
      <c r="AK95" s="78">
        <v>462.51740000000001</v>
      </c>
      <c r="AL95" s="78">
        <v>466.07990000000001</v>
      </c>
      <c r="AM95" s="78">
        <v>501.42630000000003</v>
      </c>
      <c r="AN95" s="78">
        <v>480.49689999999998</v>
      </c>
      <c r="AO95" s="78">
        <v>521.11959999999999</v>
      </c>
      <c r="AP95" s="78">
        <v>518.84749999999997</v>
      </c>
      <c r="AQ95" s="78">
        <v>528.67438200000004</v>
      </c>
      <c r="AR95" s="78">
        <v>526.67803100000003</v>
      </c>
      <c r="AS95" s="78">
        <v>524.66226500000005</v>
      </c>
      <c r="AT95" s="78">
        <v>487.138712</v>
      </c>
      <c r="AU95" s="78">
        <v>476.41321154000002</v>
      </c>
      <c r="AV95" s="78">
        <v>415.32384882999997</v>
      </c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</row>
    <row r="96" spans="1:70" ht="15" customHeight="1" x14ac:dyDescent="0.25">
      <c r="A96" s="83" t="s">
        <v>292</v>
      </c>
      <c r="B96" s="118" t="s">
        <v>166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0</v>
      </c>
      <c r="X96" s="78">
        <v>0</v>
      </c>
      <c r="Y96" s="78">
        <v>0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0</v>
      </c>
      <c r="AI96" s="78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0</v>
      </c>
      <c r="AO96" s="78">
        <v>0</v>
      </c>
      <c r="AP96" s="78">
        <v>0</v>
      </c>
      <c r="AQ96" s="78">
        <v>0</v>
      </c>
      <c r="AR96" s="78">
        <v>0</v>
      </c>
      <c r="AS96" s="78">
        <v>0</v>
      </c>
      <c r="AT96" s="78">
        <v>0</v>
      </c>
      <c r="AU96" s="78">
        <v>0</v>
      </c>
      <c r="AV96" s="78">
        <v>0</v>
      </c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</row>
    <row r="97" spans="1:70" ht="15" customHeight="1" x14ac:dyDescent="0.25">
      <c r="A97" s="83" t="s">
        <v>293</v>
      </c>
      <c r="B97" s="118" t="s">
        <v>18</v>
      </c>
      <c r="C97" s="78">
        <v>262.8</v>
      </c>
      <c r="D97" s="78">
        <v>282.39999999999998</v>
      </c>
      <c r="E97" s="78">
        <v>256.7</v>
      </c>
      <c r="F97" s="78">
        <v>250.6</v>
      </c>
      <c r="G97" s="78">
        <v>235</v>
      </c>
      <c r="H97" s="78">
        <v>234.6</v>
      </c>
      <c r="I97" s="78">
        <v>246</v>
      </c>
      <c r="J97" s="78">
        <v>263.10000000000002</v>
      </c>
      <c r="K97" s="78">
        <v>237</v>
      </c>
      <c r="L97" s="78">
        <v>243.3</v>
      </c>
      <c r="M97" s="78">
        <v>236.2</v>
      </c>
      <c r="N97" s="78">
        <v>251</v>
      </c>
      <c r="O97" s="78">
        <v>250.2</v>
      </c>
      <c r="P97" s="78">
        <v>256.10000000000002</v>
      </c>
      <c r="Q97" s="78">
        <v>260.5</v>
      </c>
      <c r="R97" s="78">
        <v>269.89999999999998</v>
      </c>
      <c r="S97" s="78">
        <v>333.4</v>
      </c>
      <c r="T97" s="78">
        <v>351.8</v>
      </c>
      <c r="U97" s="78">
        <v>359.4</v>
      </c>
      <c r="V97" s="78">
        <v>343.6</v>
      </c>
      <c r="W97" s="78">
        <v>324.89999999999998</v>
      </c>
      <c r="X97" s="78">
        <v>335.9</v>
      </c>
      <c r="Y97" s="78">
        <v>337.7</v>
      </c>
      <c r="Z97" s="78">
        <v>348.9</v>
      </c>
      <c r="AA97" s="78">
        <v>357.3</v>
      </c>
      <c r="AB97" s="78">
        <v>390.4</v>
      </c>
      <c r="AC97" s="78">
        <v>400.9</v>
      </c>
      <c r="AD97" s="78">
        <v>398.8</v>
      </c>
      <c r="AE97" s="78">
        <v>402.03960000000001</v>
      </c>
      <c r="AF97" s="78">
        <v>395.30590000000001</v>
      </c>
      <c r="AG97" s="78">
        <v>416.88720000000001</v>
      </c>
      <c r="AH97" s="78">
        <v>427.15600000000001</v>
      </c>
      <c r="AI97" s="78">
        <v>459.42469999999997</v>
      </c>
      <c r="AJ97" s="78">
        <v>467.06889999999999</v>
      </c>
      <c r="AK97" s="78">
        <v>462.51740000000001</v>
      </c>
      <c r="AL97" s="78">
        <v>466.07990000000001</v>
      </c>
      <c r="AM97" s="78">
        <v>501.42630000000003</v>
      </c>
      <c r="AN97" s="78">
        <v>480.49689999999998</v>
      </c>
      <c r="AO97" s="78">
        <v>521.11959999999999</v>
      </c>
      <c r="AP97" s="78">
        <v>518.84749999999997</v>
      </c>
      <c r="AQ97" s="78">
        <v>528.67438200000004</v>
      </c>
      <c r="AR97" s="78">
        <v>526.67803100000003</v>
      </c>
      <c r="AS97" s="78">
        <v>524.66226500000005</v>
      </c>
      <c r="AT97" s="78">
        <v>487.138712</v>
      </c>
      <c r="AU97" s="78">
        <v>476.41321154000002</v>
      </c>
      <c r="AV97" s="78">
        <v>415.32384882999997</v>
      </c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</row>
    <row r="98" spans="1:70" x14ac:dyDescent="0.25">
      <c r="A98" s="83" t="s">
        <v>294</v>
      </c>
      <c r="B98" s="19" t="s">
        <v>167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  <c r="W98" s="78">
        <v>0</v>
      </c>
      <c r="X98" s="78">
        <v>0</v>
      </c>
      <c r="Y98" s="78">
        <v>0</v>
      </c>
      <c r="Z98" s="78">
        <v>0</v>
      </c>
      <c r="AA98" s="78">
        <v>0</v>
      </c>
      <c r="AB98" s="78">
        <v>0</v>
      </c>
      <c r="AC98" s="78">
        <v>0</v>
      </c>
      <c r="AD98" s="78">
        <v>0</v>
      </c>
      <c r="AE98" s="78">
        <v>0</v>
      </c>
      <c r="AF98" s="78">
        <v>0</v>
      </c>
      <c r="AG98" s="78">
        <v>0</v>
      </c>
      <c r="AH98" s="78">
        <v>0</v>
      </c>
      <c r="AI98" s="78">
        <v>0</v>
      </c>
      <c r="AJ98" s="78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0</v>
      </c>
      <c r="AR98" s="78">
        <v>0</v>
      </c>
      <c r="AS98" s="78">
        <v>0</v>
      </c>
      <c r="AT98" s="78">
        <v>0</v>
      </c>
      <c r="AU98" s="78">
        <v>0</v>
      </c>
      <c r="AV98" s="78">
        <v>0</v>
      </c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6"/>
      <c r="BR98" s="136"/>
    </row>
    <row r="99" spans="1:70" x14ac:dyDescent="0.25">
      <c r="A99" s="83" t="s">
        <v>295</v>
      </c>
      <c r="B99" s="117" t="s">
        <v>169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  <c r="W99" s="78">
        <v>0</v>
      </c>
      <c r="X99" s="78">
        <v>0</v>
      </c>
      <c r="Y99" s="78">
        <v>0</v>
      </c>
      <c r="Z99" s="78">
        <v>0</v>
      </c>
      <c r="AA99" s="78">
        <v>0</v>
      </c>
      <c r="AB99" s="78">
        <v>0</v>
      </c>
      <c r="AC99" s="78">
        <v>0</v>
      </c>
      <c r="AD99" s="78">
        <v>0</v>
      </c>
      <c r="AE99" s="78">
        <v>0</v>
      </c>
      <c r="AF99" s="78">
        <v>0</v>
      </c>
      <c r="AG99" s="78">
        <v>0</v>
      </c>
      <c r="AH99" s="78">
        <v>0</v>
      </c>
      <c r="AI99" s="78">
        <v>0</v>
      </c>
      <c r="AJ99" s="78">
        <v>0</v>
      </c>
      <c r="AK99" s="78">
        <v>0</v>
      </c>
      <c r="AL99" s="78">
        <v>0</v>
      </c>
      <c r="AM99" s="78">
        <v>0</v>
      </c>
      <c r="AN99" s="78">
        <v>0</v>
      </c>
      <c r="AO99" s="78">
        <v>0</v>
      </c>
      <c r="AP99" s="78">
        <v>0</v>
      </c>
      <c r="AQ99" s="78">
        <v>0</v>
      </c>
      <c r="AR99" s="78">
        <v>0</v>
      </c>
      <c r="AS99" s="78">
        <v>0</v>
      </c>
      <c r="AT99" s="78">
        <v>0</v>
      </c>
      <c r="AU99" s="78">
        <v>0</v>
      </c>
      <c r="AV99" s="78">
        <v>0</v>
      </c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</row>
    <row r="100" spans="1:70" x14ac:dyDescent="0.25">
      <c r="A100" s="83" t="s">
        <v>296</v>
      </c>
      <c r="B100" s="117" t="s">
        <v>170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0</v>
      </c>
      <c r="AD100" s="78">
        <v>0</v>
      </c>
      <c r="AE100" s="78">
        <v>0</v>
      </c>
      <c r="AF100" s="78">
        <v>0</v>
      </c>
      <c r="AG100" s="78">
        <v>0</v>
      </c>
      <c r="AH100" s="78">
        <v>0</v>
      </c>
      <c r="AI100" s="78">
        <v>0</v>
      </c>
      <c r="AJ100" s="78">
        <v>0</v>
      </c>
      <c r="AK100" s="78">
        <v>0</v>
      </c>
      <c r="AL100" s="78">
        <v>0</v>
      </c>
      <c r="AM100" s="78">
        <v>0</v>
      </c>
      <c r="AN100" s="78">
        <v>0</v>
      </c>
      <c r="AO100" s="78">
        <v>0</v>
      </c>
      <c r="AP100" s="78">
        <v>0</v>
      </c>
      <c r="AQ100" s="78">
        <v>0</v>
      </c>
      <c r="AR100" s="78">
        <v>0</v>
      </c>
      <c r="AS100" s="78">
        <v>0</v>
      </c>
      <c r="AT100" s="78">
        <v>0</v>
      </c>
      <c r="AU100" s="78">
        <v>0</v>
      </c>
      <c r="AV100" s="78">
        <v>0</v>
      </c>
      <c r="BG100" s="136"/>
      <c r="BH100" s="136"/>
      <c r="BI100" s="136"/>
      <c r="BJ100" s="136"/>
      <c r="BK100" s="136"/>
      <c r="BL100" s="136"/>
      <c r="BM100" s="136"/>
      <c r="BN100" s="136"/>
      <c r="BO100" s="136"/>
      <c r="BP100" s="136"/>
      <c r="BQ100" s="136"/>
      <c r="BR100" s="136"/>
    </row>
    <row r="101" spans="1:70" x14ac:dyDescent="0.25">
      <c r="A101" s="83" t="s">
        <v>297</v>
      </c>
      <c r="B101" s="126" t="s">
        <v>171</v>
      </c>
      <c r="C101" s="78">
        <f>+C102-C107</f>
        <v>40.900000000000034</v>
      </c>
      <c r="D101" s="78">
        <f t="shared" ref="D101:N101" si="33">+D102-D107</f>
        <v>32.999999999999972</v>
      </c>
      <c r="E101" s="78">
        <f t="shared" si="33"/>
        <v>13.30000000000004</v>
      </c>
      <c r="F101" s="78">
        <f t="shared" si="33"/>
        <v>39.100000000000023</v>
      </c>
      <c r="G101" s="78">
        <f t="shared" si="33"/>
        <v>47.400000000000034</v>
      </c>
      <c r="H101" s="78">
        <f t="shared" si="33"/>
        <v>30.900000000000006</v>
      </c>
      <c r="I101" s="78">
        <f t="shared" si="33"/>
        <v>30.700000000000045</v>
      </c>
      <c r="J101" s="78">
        <f t="shared" si="33"/>
        <v>28.700000000000017</v>
      </c>
      <c r="K101" s="78">
        <f t="shared" si="33"/>
        <v>80.399999999999991</v>
      </c>
      <c r="L101" s="78">
        <f t="shared" si="33"/>
        <v>29.599999999999994</v>
      </c>
      <c r="M101" s="78">
        <f t="shared" si="33"/>
        <v>0.90000000000000568</v>
      </c>
      <c r="N101" s="78">
        <f t="shared" si="33"/>
        <v>59.800000000000011</v>
      </c>
      <c r="O101" s="78">
        <v>29.299999999999983</v>
      </c>
      <c r="P101" s="78">
        <v>22.500000000000028</v>
      </c>
      <c r="Q101" s="78">
        <v>12.600000000000023</v>
      </c>
      <c r="R101" s="78">
        <v>23.599999999999994</v>
      </c>
      <c r="S101" s="78">
        <v>26.999999999999972</v>
      </c>
      <c r="T101" s="78">
        <v>37.499999999999972</v>
      </c>
      <c r="U101" s="78">
        <v>25</v>
      </c>
      <c r="V101" s="78">
        <v>-33.500000000000028</v>
      </c>
      <c r="W101" s="78">
        <v>4.7</v>
      </c>
      <c r="X101" s="78">
        <v>15.399999999999977</v>
      </c>
      <c r="Y101" s="78">
        <v>51</v>
      </c>
      <c r="Z101" s="78">
        <v>51.099999999999966</v>
      </c>
      <c r="AA101" s="78">
        <v>-18.300000000000011</v>
      </c>
      <c r="AB101" s="78">
        <v>-36.300000000000011</v>
      </c>
      <c r="AC101" s="78">
        <v>-52.1</v>
      </c>
      <c r="AD101" s="78">
        <v>0.7</v>
      </c>
      <c r="AE101" s="78">
        <v>-22.521299999999997</v>
      </c>
      <c r="AF101" s="78">
        <v>-36.832300000000004</v>
      </c>
      <c r="AG101" s="78">
        <v>-34.486000000000018</v>
      </c>
      <c r="AH101" s="78">
        <v>-10.217899999999958</v>
      </c>
      <c r="AI101" s="78">
        <v>-18.429600000000022</v>
      </c>
      <c r="AJ101" s="78">
        <v>-40.311200000000014</v>
      </c>
      <c r="AK101" s="78">
        <v>-37.041800000000023</v>
      </c>
      <c r="AL101" s="78">
        <v>-28.596900000000005</v>
      </c>
      <c r="AM101" s="78">
        <v>-19.514399999999995</v>
      </c>
      <c r="AN101" s="78">
        <v>-7.0836000000000183</v>
      </c>
      <c r="AO101" s="78">
        <v>-32.251200000000011</v>
      </c>
      <c r="AP101" s="78">
        <v>-11.3596</v>
      </c>
      <c r="AQ101" s="78">
        <v>-18.173489000000018</v>
      </c>
      <c r="AR101" s="78">
        <v>-12.252999000000017</v>
      </c>
      <c r="AS101" s="78">
        <v>-0.59305699999998751</v>
      </c>
      <c r="AT101" s="78">
        <v>-0.31366100000002461</v>
      </c>
      <c r="AU101" s="78">
        <v>24.05200044</v>
      </c>
      <c r="AV101" s="78">
        <v>44.456763030000005</v>
      </c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</row>
    <row r="102" spans="1:70" x14ac:dyDescent="0.25">
      <c r="A102" s="83" t="s">
        <v>298</v>
      </c>
      <c r="B102" s="115" t="s">
        <v>127</v>
      </c>
      <c r="C102" s="78">
        <f>+C103+C104</f>
        <v>192.20000000000002</v>
      </c>
      <c r="D102" s="78">
        <f t="shared" ref="D102:N102" si="34">+D103+D104</f>
        <v>177.1</v>
      </c>
      <c r="E102" s="78">
        <f t="shared" si="34"/>
        <v>175.00000000000003</v>
      </c>
      <c r="F102" s="78">
        <f t="shared" si="34"/>
        <v>204.70000000000002</v>
      </c>
      <c r="G102" s="78">
        <f t="shared" si="34"/>
        <v>200.60000000000002</v>
      </c>
      <c r="H102" s="78">
        <f t="shared" si="34"/>
        <v>187.20000000000002</v>
      </c>
      <c r="I102" s="78">
        <f t="shared" si="34"/>
        <v>189.3</v>
      </c>
      <c r="J102" s="78">
        <f t="shared" si="34"/>
        <v>214.1</v>
      </c>
      <c r="K102" s="78">
        <f t="shared" si="34"/>
        <v>171.7</v>
      </c>
      <c r="L102" s="78">
        <f t="shared" si="34"/>
        <v>196.9</v>
      </c>
      <c r="M102" s="78">
        <f t="shared" si="34"/>
        <v>203.6</v>
      </c>
      <c r="N102" s="78">
        <f t="shared" si="34"/>
        <v>224</v>
      </c>
      <c r="O102" s="78">
        <v>227.4</v>
      </c>
      <c r="P102" s="78">
        <v>189.40000000000003</v>
      </c>
      <c r="Q102" s="78">
        <v>205.60000000000002</v>
      </c>
      <c r="R102" s="78">
        <v>222.29999999999998</v>
      </c>
      <c r="S102" s="78">
        <v>227.2</v>
      </c>
      <c r="T102" s="78">
        <v>213.7</v>
      </c>
      <c r="U102" s="78">
        <v>223.89999999999998</v>
      </c>
      <c r="V102" s="78">
        <v>178.89999999999998</v>
      </c>
      <c r="W102" s="78">
        <v>213</v>
      </c>
      <c r="X102" s="78">
        <v>238.39999999999998</v>
      </c>
      <c r="Y102" s="78">
        <v>277</v>
      </c>
      <c r="Z102" s="78">
        <v>299.39999999999998</v>
      </c>
      <c r="AA102" s="78">
        <v>229.9</v>
      </c>
      <c r="AB102" s="78">
        <v>226</v>
      </c>
      <c r="AC102" s="78">
        <v>214.6</v>
      </c>
      <c r="AD102" s="78">
        <v>250.89999999999998</v>
      </c>
      <c r="AE102" s="78">
        <v>224.8467</v>
      </c>
      <c r="AF102" s="78">
        <v>214.84870000000001</v>
      </c>
      <c r="AG102" s="78">
        <v>219.43989999999999</v>
      </c>
      <c r="AH102" s="78">
        <v>246.77459999999999</v>
      </c>
      <c r="AI102" s="78">
        <v>222.01609999999999</v>
      </c>
      <c r="AJ102" s="78">
        <v>213.95649999999998</v>
      </c>
      <c r="AK102" s="78">
        <v>221.26609999999999</v>
      </c>
      <c r="AL102" s="78">
        <v>245.9812</v>
      </c>
      <c r="AM102" s="78">
        <v>223.15729999999999</v>
      </c>
      <c r="AN102" s="78">
        <v>236.7422</v>
      </c>
      <c r="AO102" s="78">
        <v>212.27189999999999</v>
      </c>
      <c r="AP102" s="78">
        <v>246.43279999999999</v>
      </c>
      <c r="AQ102" s="78">
        <v>232.42111</v>
      </c>
      <c r="AR102" s="78">
        <v>240.57341399999999</v>
      </c>
      <c r="AS102" s="78">
        <v>253.104231</v>
      </c>
      <c r="AT102" s="78">
        <v>249.55495199999999</v>
      </c>
      <c r="AU102" s="78">
        <v>217.55561061</v>
      </c>
      <c r="AV102" s="78">
        <v>156.28123504999999</v>
      </c>
      <c r="BG102" s="136"/>
      <c r="BH102" s="136"/>
      <c r="BI102" s="136"/>
      <c r="BJ102" s="136"/>
      <c r="BK102" s="136"/>
      <c r="BL102" s="136"/>
      <c r="BM102" s="136"/>
      <c r="BN102" s="136"/>
      <c r="BO102" s="136"/>
      <c r="BP102" s="136"/>
      <c r="BQ102" s="136"/>
      <c r="BR102" s="136"/>
    </row>
    <row r="103" spans="1:70" x14ac:dyDescent="0.25">
      <c r="A103" s="83" t="s">
        <v>299</v>
      </c>
      <c r="B103" s="116" t="s">
        <v>71</v>
      </c>
      <c r="C103" s="78">
        <v>43.4</v>
      </c>
      <c r="D103" s="78">
        <v>32.9</v>
      </c>
      <c r="E103" s="78">
        <v>26.9</v>
      </c>
      <c r="F103" s="78">
        <v>43.1</v>
      </c>
      <c r="G103" s="78">
        <v>37.299999999999997</v>
      </c>
      <c r="H103" s="78">
        <v>25.9</v>
      </c>
      <c r="I103" s="78">
        <v>28.9</v>
      </c>
      <c r="J103" s="78">
        <v>31.7</v>
      </c>
      <c r="K103" s="78">
        <v>45</v>
      </c>
      <c r="L103" s="78">
        <v>33</v>
      </c>
      <c r="M103" s="78">
        <v>29.9</v>
      </c>
      <c r="N103" s="78">
        <v>45.9</v>
      </c>
      <c r="O103" s="78">
        <v>44.4</v>
      </c>
      <c r="P103" s="78">
        <v>30.3</v>
      </c>
      <c r="Q103" s="78">
        <v>29.5</v>
      </c>
      <c r="R103" s="78">
        <v>47.9</v>
      </c>
      <c r="S103" s="78">
        <v>37.200000000000003</v>
      </c>
      <c r="T103" s="78">
        <v>41.8</v>
      </c>
      <c r="U103" s="78">
        <v>37.700000000000003</v>
      </c>
      <c r="V103" s="78">
        <v>41.3</v>
      </c>
      <c r="W103" s="78">
        <v>49.8</v>
      </c>
      <c r="X103" s="78">
        <v>38.6</v>
      </c>
      <c r="Y103" s="78">
        <v>35.4</v>
      </c>
      <c r="Z103" s="78">
        <v>49.199999999999996</v>
      </c>
      <c r="AA103" s="78">
        <v>53.400000000000006</v>
      </c>
      <c r="AB103" s="78">
        <v>37.699999999999996</v>
      </c>
      <c r="AC103" s="78">
        <v>34.9</v>
      </c>
      <c r="AD103" s="78">
        <v>56.6</v>
      </c>
      <c r="AE103" s="78">
        <v>49.788700000000006</v>
      </c>
      <c r="AF103" s="78">
        <v>36.6205</v>
      </c>
      <c r="AG103" s="78">
        <v>35.192799999999998</v>
      </c>
      <c r="AH103" s="78">
        <v>50.610399999999998</v>
      </c>
      <c r="AI103" s="78">
        <v>48.972999999999999</v>
      </c>
      <c r="AJ103" s="78">
        <v>35.692399999999999</v>
      </c>
      <c r="AK103" s="78">
        <v>34.145899999999997</v>
      </c>
      <c r="AL103" s="78">
        <v>51.942500000000003</v>
      </c>
      <c r="AM103" s="78">
        <v>48.849899999999998</v>
      </c>
      <c r="AN103" s="78">
        <v>39.547899999999998</v>
      </c>
      <c r="AO103" s="78">
        <v>35.758499999999998</v>
      </c>
      <c r="AP103" s="78">
        <v>50.021799999999999</v>
      </c>
      <c r="AQ103" s="78">
        <v>47.585798999999994</v>
      </c>
      <c r="AR103" s="78">
        <v>55.124760000000002</v>
      </c>
      <c r="AS103" s="78">
        <v>62.457917999999999</v>
      </c>
      <c r="AT103" s="78">
        <v>50.891472999999998</v>
      </c>
      <c r="AU103" s="78">
        <v>53.117297999999998</v>
      </c>
      <c r="AV103" s="78">
        <v>22.214993999999997</v>
      </c>
      <c r="BG103" s="136"/>
      <c r="BH103" s="136"/>
      <c r="BI103" s="136"/>
      <c r="BJ103" s="136"/>
      <c r="BK103" s="136"/>
      <c r="BL103" s="136"/>
      <c r="BM103" s="136"/>
      <c r="BN103" s="136"/>
      <c r="BO103" s="136"/>
      <c r="BP103" s="136"/>
      <c r="BQ103" s="136"/>
      <c r="BR103" s="136"/>
    </row>
    <row r="104" spans="1:70" x14ac:dyDescent="0.25">
      <c r="A104" s="83" t="s">
        <v>300</v>
      </c>
      <c r="B104" s="116" t="s">
        <v>172</v>
      </c>
      <c r="C104" s="78">
        <f>+C105+C106</f>
        <v>148.80000000000001</v>
      </c>
      <c r="D104" s="78">
        <f t="shared" ref="D104:N104" si="35">+D105+D106</f>
        <v>144.19999999999999</v>
      </c>
      <c r="E104" s="78">
        <f t="shared" si="35"/>
        <v>148.10000000000002</v>
      </c>
      <c r="F104" s="78">
        <f t="shared" si="35"/>
        <v>161.60000000000002</v>
      </c>
      <c r="G104" s="78">
        <f t="shared" si="35"/>
        <v>163.30000000000001</v>
      </c>
      <c r="H104" s="78">
        <f t="shared" si="35"/>
        <v>161.30000000000001</v>
      </c>
      <c r="I104" s="78">
        <f t="shared" si="35"/>
        <v>160.4</v>
      </c>
      <c r="J104" s="78">
        <f t="shared" si="35"/>
        <v>182.4</v>
      </c>
      <c r="K104" s="78">
        <f t="shared" si="35"/>
        <v>126.7</v>
      </c>
      <c r="L104" s="78">
        <f t="shared" si="35"/>
        <v>163.9</v>
      </c>
      <c r="M104" s="78">
        <f t="shared" si="35"/>
        <v>173.7</v>
      </c>
      <c r="N104" s="78">
        <f t="shared" si="35"/>
        <v>178.1</v>
      </c>
      <c r="O104" s="78">
        <v>183</v>
      </c>
      <c r="P104" s="78">
        <v>159.10000000000002</v>
      </c>
      <c r="Q104" s="78">
        <v>176.10000000000002</v>
      </c>
      <c r="R104" s="78">
        <v>174.39999999999998</v>
      </c>
      <c r="S104" s="78">
        <v>190</v>
      </c>
      <c r="T104" s="78">
        <v>171.89999999999998</v>
      </c>
      <c r="U104" s="78">
        <v>186.2</v>
      </c>
      <c r="V104" s="78">
        <v>137.6</v>
      </c>
      <c r="W104" s="78">
        <v>163.19999999999999</v>
      </c>
      <c r="X104" s="78">
        <v>199.79999999999998</v>
      </c>
      <c r="Y104" s="78">
        <v>241.60000000000002</v>
      </c>
      <c r="Z104" s="78">
        <v>250.2</v>
      </c>
      <c r="AA104" s="78">
        <v>176.5</v>
      </c>
      <c r="AB104" s="78">
        <v>188.3</v>
      </c>
      <c r="AC104" s="78">
        <v>179.7</v>
      </c>
      <c r="AD104" s="78">
        <v>194.29999999999998</v>
      </c>
      <c r="AE104" s="78">
        <v>175.05799999999999</v>
      </c>
      <c r="AF104" s="78">
        <v>178.22820000000002</v>
      </c>
      <c r="AG104" s="78">
        <v>184.24709999999999</v>
      </c>
      <c r="AH104" s="78">
        <v>196.16419999999999</v>
      </c>
      <c r="AI104" s="78">
        <v>173.04310000000001</v>
      </c>
      <c r="AJ104" s="78">
        <v>178.26409999999998</v>
      </c>
      <c r="AK104" s="78">
        <v>187.12020000000001</v>
      </c>
      <c r="AL104" s="78">
        <v>194.03870000000001</v>
      </c>
      <c r="AM104" s="78">
        <v>174.3074</v>
      </c>
      <c r="AN104" s="78">
        <v>197.1943</v>
      </c>
      <c r="AO104" s="78">
        <v>176.51339999999999</v>
      </c>
      <c r="AP104" s="78">
        <v>196.411</v>
      </c>
      <c r="AQ104" s="78">
        <v>184.83531099999999</v>
      </c>
      <c r="AR104" s="78">
        <v>185.44865399999998</v>
      </c>
      <c r="AS104" s="78">
        <v>190.64631299999999</v>
      </c>
      <c r="AT104" s="78">
        <v>198.663479</v>
      </c>
      <c r="AU104" s="78">
        <v>164.43831261</v>
      </c>
      <c r="AV104" s="78">
        <v>134.06624105</v>
      </c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6"/>
      <c r="BR104" s="136"/>
    </row>
    <row r="105" spans="1:70" x14ac:dyDescent="0.25">
      <c r="A105" s="83" t="s">
        <v>301</v>
      </c>
      <c r="B105" s="117" t="s">
        <v>173</v>
      </c>
      <c r="C105" s="78">
        <v>75.400000000000006</v>
      </c>
      <c r="D105" s="78">
        <v>78.599999999999994</v>
      </c>
      <c r="E105" s="78">
        <v>81.900000000000006</v>
      </c>
      <c r="F105" s="78">
        <v>91.7</v>
      </c>
      <c r="G105" s="78">
        <v>96</v>
      </c>
      <c r="H105" s="78">
        <v>96</v>
      </c>
      <c r="I105" s="78">
        <v>92</v>
      </c>
      <c r="J105" s="78">
        <v>116</v>
      </c>
      <c r="K105" s="78">
        <v>46.5</v>
      </c>
      <c r="L105" s="78">
        <v>90.9</v>
      </c>
      <c r="M105" s="78">
        <v>103.3</v>
      </c>
      <c r="N105" s="78">
        <v>103.8</v>
      </c>
      <c r="O105" s="78">
        <v>101.2</v>
      </c>
      <c r="P105" s="78">
        <v>84.9</v>
      </c>
      <c r="Q105" s="78">
        <v>99.2</v>
      </c>
      <c r="R105" s="78">
        <v>95.8</v>
      </c>
      <c r="S105" s="78">
        <v>114.4</v>
      </c>
      <c r="T105" s="78">
        <v>95.3</v>
      </c>
      <c r="U105" s="78">
        <v>110.2</v>
      </c>
      <c r="V105" s="78">
        <v>104.1</v>
      </c>
      <c r="W105" s="78">
        <v>113.8</v>
      </c>
      <c r="X105" s="78">
        <v>148.19999999999999</v>
      </c>
      <c r="Y105" s="78">
        <v>189.9</v>
      </c>
      <c r="Z105" s="78">
        <v>200</v>
      </c>
      <c r="AA105" s="78">
        <v>107.8</v>
      </c>
      <c r="AB105" s="78">
        <v>115.4</v>
      </c>
      <c r="AC105" s="78">
        <v>120.8</v>
      </c>
      <c r="AD105" s="78">
        <v>128.69999999999999</v>
      </c>
      <c r="AE105" s="78">
        <v>101.4143</v>
      </c>
      <c r="AF105" s="78">
        <v>104.16540000000001</v>
      </c>
      <c r="AG105" s="78">
        <v>106.0415</v>
      </c>
      <c r="AH105" s="78">
        <v>114.465</v>
      </c>
      <c r="AI105" s="78">
        <v>103.7433</v>
      </c>
      <c r="AJ105" s="78">
        <v>108.4282</v>
      </c>
      <c r="AK105" s="78">
        <v>113.5812</v>
      </c>
      <c r="AL105" s="78">
        <v>117.99630000000001</v>
      </c>
      <c r="AM105" s="78">
        <v>105.47280000000001</v>
      </c>
      <c r="AN105" s="78">
        <v>125.65649999999999</v>
      </c>
      <c r="AO105" s="78">
        <v>103.5325</v>
      </c>
      <c r="AP105" s="78">
        <v>122.0913</v>
      </c>
      <c r="AQ105" s="78">
        <v>117.35619800000001</v>
      </c>
      <c r="AR105" s="78">
        <v>125.6626</v>
      </c>
      <c r="AS105" s="78">
        <v>122.284977</v>
      </c>
      <c r="AT105" s="78">
        <v>127.845084</v>
      </c>
      <c r="AU105" s="78">
        <v>112.56546508</v>
      </c>
      <c r="AV105" s="78">
        <v>85.182124920000007</v>
      </c>
      <c r="BG105" s="136"/>
      <c r="BH105" s="136"/>
      <c r="BI105" s="136"/>
      <c r="BJ105" s="136"/>
      <c r="BK105" s="136"/>
      <c r="BL105" s="136"/>
      <c r="BM105" s="136"/>
      <c r="BN105" s="136"/>
      <c r="BO105" s="136"/>
      <c r="BP105" s="136"/>
      <c r="BQ105" s="136"/>
      <c r="BR105" s="136"/>
    </row>
    <row r="106" spans="1:70" x14ac:dyDescent="0.25">
      <c r="A106" s="83" t="s">
        <v>302</v>
      </c>
      <c r="B106" s="117" t="s">
        <v>174</v>
      </c>
      <c r="C106" s="78">
        <v>73.400000000000006</v>
      </c>
      <c r="D106" s="78">
        <v>65.599999999999994</v>
      </c>
      <c r="E106" s="78">
        <v>66.2</v>
      </c>
      <c r="F106" s="78">
        <v>69.900000000000006</v>
      </c>
      <c r="G106" s="78">
        <v>67.3</v>
      </c>
      <c r="H106" s="78">
        <v>65.3</v>
      </c>
      <c r="I106" s="78">
        <v>68.400000000000006</v>
      </c>
      <c r="J106" s="78">
        <v>66.400000000000006</v>
      </c>
      <c r="K106" s="78">
        <v>80.2</v>
      </c>
      <c r="L106" s="78">
        <v>73</v>
      </c>
      <c r="M106" s="78">
        <v>70.400000000000006</v>
      </c>
      <c r="N106" s="78">
        <v>74.3</v>
      </c>
      <c r="O106" s="78">
        <v>81.8</v>
      </c>
      <c r="P106" s="78">
        <v>74.2</v>
      </c>
      <c r="Q106" s="78">
        <v>76.900000000000006</v>
      </c>
      <c r="R106" s="78">
        <v>78.599999999999994</v>
      </c>
      <c r="S106" s="78">
        <v>75.599999999999994</v>
      </c>
      <c r="T106" s="78">
        <v>76.599999999999994</v>
      </c>
      <c r="U106" s="78">
        <v>76</v>
      </c>
      <c r="V106" s="78">
        <v>33.5</v>
      </c>
      <c r="W106" s="78">
        <v>49.400000000000006</v>
      </c>
      <c r="X106" s="78">
        <v>51.6</v>
      </c>
      <c r="Y106" s="78">
        <v>51.7</v>
      </c>
      <c r="Z106" s="78">
        <v>50.2</v>
      </c>
      <c r="AA106" s="78">
        <v>68.7</v>
      </c>
      <c r="AB106" s="78">
        <v>72.899999999999991</v>
      </c>
      <c r="AC106" s="78">
        <v>58.9</v>
      </c>
      <c r="AD106" s="78">
        <v>65.599999999999994</v>
      </c>
      <c r="AE106" s="78">
        <v>73.643699999999995</v>
      </c>
      <c r="AF106" s="78">
        <v>74.062799999999996</v>
      </c>
      <c r="AG106" s="78">
        <v>78.205600000000004</v>
      </c>
      <c r="AH106" s="78">
        <v>81.69919999999999</v>
      </c>
      <c r="AI106" s="78">
        <v>69.299800000000005</v>
      </c>
      <c r="AJ106" s="78">
        <v>69.835899999999995</v>
      </c>
      <c r="AK106" s="78">
        <v>73.539000000000001</v>
      </c>
      <c r="AL106" s="78">
        <v>76.042400000000001</v>
      </c>
      <c r="AM106" s="78">
        <v>68.834599999999995</v>
      </c>
      <c r="AN106" s="78">
        <v>71.537800000000004</v>
      </c>
      <c r="AO106" s="78">
        <v>72.980899999999991</v>
      </c>
      <c r="AP106" s="78">
        <v>74.319699999999997</v>
      </c>
      <c r="AQ106" s="78">
        <v>67.479112999999984</v>
      </c>
      <c r="AR106" s="78">
        <v>59.786053999999993</v>
      </c>
      <c r="AS106" s="78">
        <v>68.361335999999994</v>
      </c>
      <c r="AT106" s="78">
        <v>70.818394999999995</v>
      </c>
      <c r="AU106" s="78">
        <v>51.872847530000001</v>
      </c>
      <c r="AV106" s="78">
        <v>48.884116130000002</v>
      </c>
      <c r="BG106" s="136"/>
      <c r="BH106" s="136"/>
      <c r="BI106" s="136"/>
      <c r="BJ106" s="136"/>
      <c r="BK106" s="136"/>
      <c r="BL106" s="136"/>
      <c r="BM106" s="136"/>
      <c r="BN106" s="136"/>
      <c r="BO106" s="136"/>
      <c r="BP106" s="136"/>
      <c r="BQ106" s="136"/>
      <c r="BR106" s="136"/>
    </row>
    <row r="107" spans="1:70" x14ac:dyDescent="0.25">
      <c r="A107" s="83" t="s">
        <v>303</v>
      </c>
      <c r="B107" s="115" t="s">
        <v>128</v>
      </c>
      <c r="C107" s="78">
        <f>+C108+C109</f>
        <v>151.29999999999998</v>
      </c>
      <c r="D107" s="78">
        <f t="shared" ref="D107:N107" si="36">+D108+D109</f>
        <v>144.10000000000002</v>
      </c>
      <c r="E107" s="78">
        <f t="shared" si="36"/>
        <v>161.69999999999999</v>
      </c>
      <c r="F107" s="78">
        <f t="shared" si="36"/>
        <v>165.6</v>
      </c>
      <c r="G107" s="78">
        <f t="shared" si="36"/>
        <v>153.19999999999999</v>
      </c>
      <c r="H107" s="78">
        <f t="shared" si="36"/>
        <v>156.30000000000001</v>
      </c>
      <c r="I107" s="78">
        <f t="shared" si="36"/>
        <v>158.59999999999997</v>
      </c>
      <c r="J107" s="78">
        <f t="shared" si="36"/>
        <v>185.39999999999998</v>
      </c>
      <c r="K107" s="78">
        <f t="shared" si="36"/>
        <v>91.3</v>
      </c>
      <c r="L107" s="78">
        <f t="shared" si="36"/>
        <v>167.3</v>
      </c>
      <c r="M107" s="78">
        <f t="shared" si="36"/>
        <v>202.7</v>
      </c>
      <c r="N107" s="78">
        <f t="shared" si="36"/>
        <v>164.2</v>
      </c>
      <c r="O107" s="78">
        <v>198.10000000000002</v>
      </c>
      <c r="P107" s="78">
        <v>166.9</v>
      </c>
      <c r="Q107" s="78">
        <v>193</v>
      </c>
      <c r="R107" s="78">
        <v>198.7</v>
      </c>
      <c r="S107" s="78">
        <v>200.20000000000002</v>
      </c>
      <c r="T107" s="78">
        <v>176.20000000000002</v>
      </c>
      <c r="U107" s="78">
        <v>198.89999999999998</v>
      </c>
      <c r="V107" s="78">
        <v>212.4</v>
      </c>
      <c r="W107" s="78">
        <v>208.3</v>
      </c>
      <c r="X107" s="78">
        <v>223</v>
      </c>
      <c r="Y107" s="78">
        <v>226</v>
      </c>
      <c r="Z107" s="78">
        <v>248.3</v>
      </c>
      <c r="AA107" s="78">
        <v>248.20000000000002</v>
      </c>
      <c r="AB107" s="78">
        <v>262.3</v>
      </c>
      <c r="AC107" s="78">
        <v>266.70000000000005</v>
      </c>
      <c r="AD107" s="78">
        <v>250.2</v>
      </c>
      <c r="AE107" s="78">
        <v>247.36799999999999</v>
      </c>
      <c r="AF107" s="78">
        <v>251.68100000000001</v>
      </c>
      <c r="AG107" s="78">
        <v>253.92590000000001</v>
      </c>
      <c r="AH107" s="78">
        <v>256.99249999999995</v>
      </c>
      <c r="AI107" s="78">
        <v>240.44570000000002</v>
      </c>
      <c r="AJ107" s="78">
        <v>254.26769999999999</v>
      </c>
      <c r="AK107" s="78">
        <v>258.30790000000002</v>
      </c>
      <c r="AL107" s="78">
        <v>274.57810000000001</v>
      </c>
      <c r="AM107" s="78">
        <v>242.67169999999999</v>
      </c>
      <c r="AN107" s="78">
        <v>243.82580000000002</v>
      </c>
      <c r="AO107" s="78">
        <v>244.5231</v>
      </c>
      <c r="AP107" s="78">
        <v>257.79239999999999</v>
      </c>
      <c r="AQ107" s="78">
        <v>250.59459900000002</v>
      </c>
      <c r="AR107" s="78">
        <v>252.826413</v>
      </c>
      <c r="AS107" s="78">
        <v>253.69728799999999</v>
      </c>
      <c r="AT107" s="78">
        <v>249.86861300000001</v>
      </c>
      <c r="AU107" s="78">
        <v>193.50361017</v>
      </c>
      <c r="AV107" s="78">
        <v>111.82447201999999</v>
      </c>
      <c r="BG107" s="136"/>
      <c r="BH107" s="136"/>
      <c r="BI107" s="136"/>
      <c r="BJ107" s="136"/>
      <c r="BK107" s="136"/>
      <c r="BL107" s="136"/>
      <c r="BM107" s="136"/>
      <c r="BN107" s="136"/>
      <c r="BO107" s="136"/>
      <c r="BP107" s="136"/>
      <c r="BQ107" s="136"/>
      <c r="BR107" s="136"/>
    </row>
    <row r="108" spans="1:70" x14ac:dyDescent="0.25">
      <c r="A108" s="83" t="s">
        <v>304</v>
      </c>
      <c r="B108" s="116" t="s">
        <v>71</v>
      </c>
      <c r="C108" s="78">
        <v>4.7</v>
      </c>
      <c r="D108" s="78">
        <v>5.3</v>
      </c>
      <c r="E108" s="78">
        <v>6</v>
      </c>
      <c r="F108" s="78">
        <v>2.1</v>
      </c>
      <c r="G108" s="78">
        <v>4.5999999999999996</v>
      </c>
      <c r="H108" s="78">
        <v>3.8</v>
      </c>
      <c r="I108" s="78">
        <v>3.7</v>
      </c>
      <c r="J108" s="78">
        <v>2.2000000000000002</v>
      </c>
      <c r="K108" s="78">
        <v>2.2000000000000002</v>
      </c>
      <c r="L108" s="78">
        <v>4.5</v>
      </c>
      <c r="M108" s="78">
        <v>1.7</v>
      </c>
      <c r="N108" s="78">
        <v>0.5</v>
      </c>
      <c r="O108" s="78">
        <v>4.8</v>
      </c>
      <c r="P108" s="78">
        <v>2.4</v>
      </c>
      <c r="Q108" s="78">
        <v>3.9</v>
      </c>
      <c r="R108" s="78">
        <v>3.7</v>
      </c>
      <c r="S108" s="78">
        <v>3</v>
      </c>
      <c r="T108" s="78">
        <v>6.8</v>
      </c>
      <c r="U108" s="78">
        <v>2.5</v>
      </c>
      <c r="V108" s="78">
        <v>5.8</v>
      </c>
      <c r="W108" s="78">
        <v>4.4000000000000004</v>
      </c>
      <c r="X108" s="78">
        <v>3.2</v>
      </c>
      <c r="Y108" s="78">
        <v>4.5</v>
      </c>
      <c r="Z108" s="78">
        <v>3.9</v>
      </c>
      <c r="AA108" s="78">
        <v>4.4000000000000004</v>
      </c>
      <c r="AB108" s="78">
        <v>4</v>
      </c>
      <c r="AC108" s="78">
        <v>3.1</v>
      </c>
      <c r="AD108" s="78">
        <v>3.1</v>
      </c>
      <c r="AE108" s="78">
        <v>2.6</v>
      </c>
      <c r="AF108" s="78">
        <v>4.7</v>
      </c>
      <c r="AG108" s="78">
        <v>3</v>
      </c>
      <c r="AH108" s="78">
        <v>5.9</v>
      </c>
      <c r="AI108" s="78">
        <v>3.8</v>
      </c>
      <c r="AJ108" s="78">
        <v>4</v>
      </c>
      <c r="AK108" s="78">
        <v>3.5</v>
      </c>
      <c r="AL108" s="78">
        <v>4.3</v>
      </c>
      <c r="AM108" s="78">
        <v>5.0999999999999996</v>
      </c>
      <c r="AN108" s="78">
        <v>5.4</v>
      </c>
      <c r="AO108" s="78">
        <v>3.3</v>
      </c>
      <c r="AP108" s="78">
        <v>3.3</v>
      </c>
      <c r="AQ108" s="78">
        <v>5</v>
      </c>
      <c r="AR108" s="78">
        <v>5.0999999999999996</v>
      </c>
      <c r="AS108" s="78">
        <v>3.39</v>
      </c>
      <c r="AT108" s="78">
        <v>3.9676469999999999</v>
      </c>
      <c r="AU108" s="78">
        <v>3.0221200000000001</v>
      </c>
      <c r="AV108" s="78">
        <v>2.181</v>
      </c>
      <c r="BG108" s="136"/>
      <c r="BH108" s="136"/>
      <c r="BI108" s="136"/>
      <c r="BJ108" s="136"/>
      <c r="BK108" s="136"/>
      <c r="BL108" s="136"/>
      <c r="BM108" s="136"/>
      <c r="BN108" s="136"/>
      <c r="BO108" s="136"/>
      <c r="BP108" s="136"/>
      <c r="BQ108" s="136"/>
      <c r="BR108" s="136"/>
    </row>
    <row r="109" spans="1:70" x14ac:dyDescent="0.25">
      <c r="A109" s="83" t="s">
        <v>305</v>
      </c>
      <c r="B109" s="116" t="s">
        <v>172</v>
      </c>
      <c r="C109" s="78">
        <f>+C110+C111</f>
        <v>146.6</v>
      </c>
      <c r="D109" s="78">
        <f t="shared" ref="D109:N109" si="37">+D110+D111</f>
        <v>138.80000000000001</v>
      </c>
      <c r="E109" s="78">
        <f t="shared" si="37"/>
        <v>155.69999999999999</v>
      </c>
      <c r="F109" s="78">
        <f t="shared" si="37"/>
        <v>163.5</v>
      </c>
      <c r="G109" s="78">
        <f t="shared" si="37"/>
        <v>148.6</v>
      </c>
      <c r="H109" s="78">
        <f t="shared" si="37"/>
        <v>152.5</v>
      </c>
      <c r="I109" s="78">
        <f t="shared" si="37"/>
        <v>154.89999999999998</v>
      </c>
      <c r="J109" s="78">
        <f t="shared" si="37"/>
        <v>183.2</v>
      </c>
      <c r="K109" s="78">
        <f t="shared" si="37"/>
        <v>89.1</v>
      </c>
      <c r="L109" s="78">
        <f t="shared" si="37"/>
        <v>162.80000000000001</v>
      </c>
      <c r="M109" s="78">
        <f t="shared" si="37"/>
        <v>201</v>
      </c>
      <c r="N109" s="78">
        <f t="shared" si="37"/>
        <v>163.69999999999999</v>
      </c>
      <c r="O109" s="78">
        <v>193.3</v>
      </c>
      <c r="P109" s="78">
        <v>164.5</v>
      </c>
      <c r="Q109" s="78">
        <v>189.1</v>
      </c>
      <c r="R109" s="78">
        <v>195</v>
      </c>
      <c r="S109" s="78">
        <v>197.20000000000002</v>
      </c>
      <c r="T109" s="78">
        <v>169.4</v>
      </c>
      <c r="U109" s="78">
        <v>196.39999999999998</v>
      </c>
      <c r="V109" s="78">
        <v>206.6</v>
      </c>
      <c r="W109" s="78">
        <v>203.9</v>
      </c>
      <c r="X109" s="78">
        <v>219.8</v>
      </c>
      <c r="Y109" s="78">
        <v>221.5</v>
      </c>
      <c r="Z109" s="78">
        <v>244.4</v>
      </c>
      <c r="AA109" s="78">
        <v>243.8</v>
      </c>
      <c r="AB109" s="78">
        <v>258.3</v>
      </c>
      <c r="AC109" s="78">
        <v>263.60000000000002</v>
      </c>
      <c r="AD109" s="78">
        <v>247.1</v>
      </c>
      <c r="AE109" s="78">
        <v>244.768</v>
      </c>
      <c r="AF109" s="78">
        <v>246.98100000000002</v>
      </c>
      <c r="AG109" s="78">
        <v>250.92590000000001</v>
      </c>
      <c r="AH109" s="78">
        <v>251.09249999999997</v>
      </c>
      <c r="AI109" s="78">
        <v>236.64570000000001</v>
      </c>
      <c r="AJ109" s="78">
        <v>250.26769999999999</v>
      </c>
      <c r="AK109" s="78">
        <v>254.80790000000002</v>
      </c>
      <c r="AL109" s="78">
        <v>270.27809999999999</v>
      </c>
      <c r="AM109" s="78">
        <v>237.57169999999999</v>
      </c>
      <c r="AN109" s="78">
        <v>238.42580000000001</v>
      </c>
      <c r="AO109" s="78">
        <v>241.22309999999999</v>
      </c>
      <c r="AP109" s="78">
        <v>254.4924</v>
      </c>
      <c r="AQ109" s="78">
        <v>245.59459900000002</v>
      </c>
      <c r="AR109" s="78">
        <v>247.72641300000001</v>
      </c>
      <c r="AS109" s="78">
        <v>250.307288</v>
      </c>
      <c r="AT109" s="78">
        <v>245.90096600000001</v>
      </c>
      <c r="AU109" s="78">
        <v>190.48149017</v>
      </c>
      <c r="AV109" s="78">
        <v>109.64347201999999</v>
      </c>
      <c r="BG109" s="136"/>
      <c r="BH109" s="136"/>
      <c r="BI109" s="136"/>
      <c r="BJ109" s="136"/>
      <c r="BK109" s="136"/>
      <c r="BL109" s="136"/>
      <c r="BM109" s="136"/>
      <c r="BN109" s="136"/>
      <c r="BO109" s="136"/>
      <c r="BP109" s="136"/>
      <c r="BQ109" s="136"/>
      <c r="BR109" s="136"/>
    </row>
    <row r="110" spans="1:70" x14ac:dyDescent="0.25">
      <c r="A110" s="83" t="s">
        <v>306</v>
      </c>
      <c r="B110" s="117" t="s">
        <v>173</v>
      </c>
      <c r="C110" s="78">
        <v>108</v>
      </c>
      <c r="D110" s="78">
        <v>103.5</v>
      </c>
      <c r="E110" s="78">
        <v>112.4</v>
      </c>
      <c r="F110" s="78">
        <v>125.9</v>
      </c>
      <c r="G110" s="78">
        <v>116.6</v>
      </c>
      <c r="H110" s="78">
        <v>116.6</v>
      </c>
      <c r="I110" s="78">
        <v>116.6</v>
      </c>
      <c r="J110" s="78">
        <v>136</v>
      </c>
      <c r="K110" s="78">
        <v>64</v>
      </c>
      <c r="L110" s="78">
        <v>111.1</v>
      </c>
      <c r="M110" s="78">
        <v>146.30000000000001</v>
      </c>
      <c r="N110" s="78">
        <v>142.19999999999999</v>
      </c>
      <c r="O110" s="78">
        <v>149.30000000000001</v>
      </c>
      <c r="P110" s="78">
        <v>121</v>
      </c>
      <c r="Q110" s="78">
        <v>143.19999999999999</v>
      </c>
      <c r="R110" s="78">
        <v>150.1</v>
      </c>
      <c r="S110" s="78">
        <v>168.8</v>
      </c>
      <c r="T110" s="78">
        <v>140.5</v>
      </c>
      <c r="U110" s="78">
        <v>163.19999999999999</v>
      </c>
      <c r="V110" s="78">
        <v>171.7</v>
      </c>
      <c r="W110" s="78">
        <v>185.8</v>
      </c>
      <c r="X110" s="78">
        <v>198.8</v>
      </c>
      <c r="Y110" s="78">
        <v>201.7</v>
      </c>
      <c r="Z110" s="78">
        <v>225.8</v>
      </c>
      <c r="AA110" s="78">
        <v>194</v>
      </c>
      <c r="AB110" s="78">
        <v>201.1</v>
      </c>
      <c r="AC110" s="78">
        <v>220.8</v>
      </c>
      <c r="AD110" s="78">
        <v>210.5</v>
      </c>
      <c r="AE110" s="78">
        <v>207.21250000000001</v>
      </c>
      <c r="AF110" s="78">
        <v>207.63730000000001</v>
      </c>
      <c r="AG110" s="78">
        <v>211.05600000000001</v>
      </c>
      <c r="AH110" s="78">
        <v>210.63229999999999</v>
      </c>
      <c r="AI110" s="78">
        <v>193.0701</v>
      </c>
      <c r="AJ110" s="78">
        <v>204.13249999999999</v>
      </c>
      <c r="AK110" s="78">
        <v>211.19730000000001</v>
      </c>
      <c r="AL110" s="78">
        <v>225.10720000000001</v>
      </c>
      <c r="AM110" s="78">
        <v>193.8115</v>
      </c>
      <c r="AN110" s="78">
        <v>191.13290000000001</v>
      </c>
      <c r="AO110" s="78">
        <v>198.3151</v>
      </c>
      <c r="AP110" s="78">
        <v>211.15430000000001</v>
      </c>
      <c r="AQ110" s="78">
        <v>204.78523200000001</v>
      </c>
      <c r="AR110" s="78">
        <v>206.647052</v>
      </c>
      <c r="AS110" s="78">
        <v>207.99853400000001</v>
      </c>
      <c r="AT110" s="78">
        <v>201.20974000000001</v>
      </c>
      <c r="AU110" s="78">
        <v>168.87425003999999</v>
      </c>
      <c r="AV110" s="78">
        <v>89.654973459999994</v>
      </c>
      <c r="BG110" s="136"/>
      <c r="BH110" s="136"/>
      <c r="BI110" s="136"/>
      <c r="BJ110" s="136"/>
      <c r="BK110" s="136"/>
      <c r="BL110" s="136"/>
      <c r="BM110" s="136"/>
      <c r="BN110" s="136"/>
      <c r="BO110" s="136"/>
      <c r="BP110" s="136"/>
      <c r="BQ110" s="136"/>
      <c r="BR110" s="136"/>
    </row>
    <row r="111" spans="1:70" x14ac:dyDescent="0.25">
      <c r="A111" s="83" t="s">
        <v>307</v>
      </c>
      <c r="B111" s="117" t="s">
        <v>174</v>
      </c>
      <c r="C111" s="78">
        <v>38.6</v>
      </c>
      <c r="D111" s="78">
        <v>35.299999999999997</v>
      </c>
      <c r="E111" s="78">
        <v>43.3</v>
      </c>
      <c r="F111" s="78">
        <v>37.6</v>
      </c>
      <c r="G111" s="78">
        <v>32</v>
      </c>
      <c r="H111" s="78">
        <v>35.9</v>
      </c>
      <c r="I111" s="78">
        <v>38.299999999999997</v>
      </c>
      <c r="J111" s="78">
        <v>47.2</v>
      </c>
      <c r="K111" s="78">
        <v>25.1</v>
      </c>
      <c r="L111" s="78">
        <v>51.7</v>
      </c>
      <c r="M111" s="78">
        <v>54.7</v>
      </c>
      <c r="N111" s="78">
        <v>21.5</v>
      </c>
      <c r="O111" s="78">
        <v>44</v>
      </c>
      <c r="P111" s="78">
        <v>43.5</v>
      </c>
      <c r="Q111" s="78">
        <v>45.9</v>
      </c>
      <c r="R111" s="78">
        <v>44.9</v>
      </c>
      <c r="S111" s="78">
        <v>28.4</v>
      </c>
      <c r="T111" s="78">
        <v>28.900000000000002</v>
      </c>
      <c r="U111" s="78">
        <v>33.200000000000003</v>
      </c>
      <c r="V111" s="78">
        <v>34.9</v>
      </c>
      <c r="W111" s="78">
        <v>18.100000000000001</v>
      </c>
      <c r="X111" s="78">
        <v>20.999999999999996</v>
      </c>
      <c r="Y111" s="78">
        <v>19.799999999999997</v>
      </c>
      <c r="Z111" s="78">
        <v>18.599999999999998</v>
      </c>
      <c r="AA111" s="78">
        <v>49.8</v>
      </c>
      <c r="AB111" s="78">
        <v>57.199999999999996</v>
      </c>
      <c r="AC111" s="78">
        <v>42.8</v>
      </c>
      <c r="AD111" s="78">
        <v>36.6</v>
      </c>
      <c r="AE111" s="78">
        <v>37.555500000000002</v>
      </c>
      <c r="AF111" s="78">
        <v>39.343700000000005</v>
      </c>
      <c r="AG111" s="78">
        <v>39.869900000000001</v>
      </c>
      <c r="AH111" s="78">
        <v>40.4602</v>
      </c>
      <c r="AI111" s="78">
        <v>43.575600000000001</v>
      </c>
      <c r="AJ111" s="78">
        <v>46.135199999999998</v>
      </c>
      <c r="AK111" s="78">
        <v>43.610599999999998</v>
      </c>
      <c r="AL111" s="78">
        <v>45.170899999999996</v>
      </c>
      <c r="AM111" s="78">
        <v>43.760199999999998</v>
      </c>
      <c r="AN111" s="78">
        <v>47.292899999999996</v>
      </c>
      <c r="AO111" s="78">
        <v>42.908000000000001</v>
      </c>
      <c r="AP111" s="78">
        <v>43.338099999999997</v>
      </c>
      <c r="AQ111" s="78">
        <v>40.809367000000002</v>
      </c>
      <c r="AR111" s="78">
        <v>41.079360999999999</v>
      </c>
      <c r="AS111" s="78">
        <v>42.308754</v>
      </c>
      <c r="AT111" s="78">
        <v>44.691225999999993</v>
      </c>
      <c r="AU111" s="78">
        <v>21.607240130000001</v>
      </c>
      <c r="AV111" s="78">
        <v>19.98849856</v>
      </c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</row>
    <row r="112" spans="1:70" x14ac:dyDescent="0.25">
      <c r="A112" s="83" t="s">
        <v>308</v>
      </c>
      <c r="B112" s="113" t="s">
        <v>175</v>
      </c>
      <c r="C112" s="82">
        <f>+C113-C118</f>
        <v>13</v>
      </c>
      <c r="D112" s="82">
        <f t="shared" ref="D112:N112" si="38">+D113-D118</f>
        <v>3.6</v>
      </c>
      <c r="E112" s="82">
        <f t="shared" si="38"/>
        <v>0</v>
      </c>
      <c r="F112" s="82">
        <f t="shared" si="38"/>
        <v>13.4</v>
      </c>
      <c r="G112" s="82">
        <f t="shared" si="38"/>
        <v>7.5</v>
      </c>
      <c r="H112" s="82">
        <f t="shared" si="38"/>
        <v>0</v>
      </c>
      <c r="I112" s="82">
        <f t="shared" si="38"/>
        <v>10</v>
      </c>
      <c r="J112" s="82">
        <f t="shared" si="38"/>
        <v>25</v>
      </c>
      <c r="K112" s="82">
        <f t="shared" si="38"/>
        <v>0.5</v>
      </c>
      <c r="L112" s="82">
        <f t="shared" si="38"/>
        <v>0</v>
      </c>
      <c r="M112" s="82">
        <f t="shared" si="38"/>
        <v>5.0999999999999996</v>
      </c>
      <c r="N112" s="82">
        <f t="shared" si="38"/>
        <v>16.5</v>
      </c>
      <c r="O112" s="82">
        <v>0.1</v>
      </c>
      <c r="P112" s="82">
        <v>6.7</v>
      </c>
      <c r="Q112" s="82">
        <v>0</v>
      </c>
      <c r="R112" s="82">
        <v>9.6999999999999993</v>
      </c>
      <c r="S112" s="82">
        <v>6</v>
      </c>
      <c r="T112" s="82">
        <v>6.4</v>
      </c>
      <c r="U112" s="82">
        <v>6.1</v>
      </c>
      <c r="V112" s="82">
        <v>7.9</v>
      </c>
      <c r="W112" s="82">
        <v>6</v>
      </c>
      <c r="X112" s="82">
        <v>6.8</v>
      </c>
      <c r="Y112" s="82">
        <v>5.7</v>
      </c>
      <c r="Z112" s="82">
        <v>5.7</v>
      </c>
      <c r="AA112" s="82">
        <v>6</v>
      </c>
      <c r="AB112" s="82">
        <v>7</v>
      </c>
      <c r="AC112" s="82">
        <v>7</v>
      </c>
      <c r="AD112" s="82">
        <v>6.9</v>
      </c>
      <c r="AE112" s="82">
        <v>6.0052000000000003</v>
      </c>
      <c r="AF112" s="82">
        <v>6.0015000000000001</v>
      </c>
      <c r="AG112" s="82">
        <v>6.0045000000000002</v>
      </c>
      <c r="AH112" s="82">
        <v>6.0030000000000001</v>
      </c>
      <c r="AI112" s="82">
        <v>6.5049000000000001</v>
      </c>
      <c r="AJ112" s="82">
        <v>6.2016</v>
      </c>
      <c r="AK112" s="82">
        <v>6.0030000000000001</v>
      </c>
      <c r="AL112" s="82">
        <v>6.5</v>
      </c>
      <c r="AM112" s="82">
        <v>5.5237999999999996</v>
      </c>
      <c r="AN112" s="82">
        <v>5.5227000000000004</v>
      </c>
      <c r="AO112" s="82">
        <v>5.8018999999999998</v>
      </c>
      <c r="AP112" s="82">
        <v>5.8018999999999998</v>
      </c>
      <c r="AQ112" s="82">
        <v>5.5956929999999998</v>
      </c>
      <c r="AR112" s="82">
        <v>5.3184610000000001</v>
      </c>
      <c r="AS112" s="82">
        <v>5.4025059999999998</v>
      </c>
      <c r="AT112" s="82">
        <v>5.8018749999999999</v>
      </c>
      <c r="AU112" s="82">
        <v>3.0247570000000001</v>
      </c>
      <c r="AV112" s="82">
        <v>2.7696000000000001</v>
      </c>
      <c r="BG112" s="136"/>
      <c r="BH112" s="136"/>
      <c r="BI112" s="136"/>
      <c r="BJ112" s="136"/>
      <c r="BK112" s="136"/>
      <c r="BL112" s="136"/>
      <c r="BM112" s="136"/>
      <c r="BN112" s="136"/>
      <c r="BO112" s="136"/>
      <c r="BP112" s="136"/>
      <c r="BQ112" s="136"/>
      <c r="BR112" s="136"/>
    </row>
    <row r="113" spans="1:70" x14ac:dyDescent="0.25">
      <c r="A113" s="83" t="s">
        <v>309</v>
      </c>
      <c r="B113" s="115" t="s">
        <v>176</v>
      </c>
      <c r="C113" s="78">
        <f>+C114+C117</f>
        <v>13</v>
      </c>
      <c r="D113" s="78">
        <f t="shared" ref="D113:N113" si="39">+D114+D117</f>
        <v>3.6</v>
      </c>
      <c r="E113" s="78">
        <f t="shared" si="39"/>
        <v>0</v>
      </c>
      <c r="F113" s="78">
        <f t="shared" si="39"/>
        <v>13.4</v>
      </c>
      <c r="G113" s="78">
        <f t="shared" si="39"/>
        <v>7.5</v>
      </c>
      <c r="H113" s="78">
        <f t="shared" si="39"/>
        <v>0</v>
      </c>
      <c r="I113" s="78">
        <f t="shared" si="39"/>
        <v>10</v>
      </c>
      <c r="J113" s="78">
        <f t="shared" si="39"/>
        <v>25</v>
      </c>
      <c r="K113" s="78">
        <f t="shared" si="39"/>
        <v>0.5</v>
      </c>
      <c r="L113" s="78">
        <f t="shared" si="39"/>
        <v>0</v>
      </c>
      <c r="M113" s="78">
        <f t="shared" si="39"/>
        <v>5.0999999999999996</v>
      </c>
      <c r="N113" s="78">
        <f t="shared" si="39"/>
        <v>16.5</v>
      </c>
      <c r="O113" s="78">
        <v>0.1</v>
      </c>
      <c r="P113" s="78">
        <v>6.7</v>
      </c>
      <c r="Q113" s="78">
        <v>0</v>
      </c>
      <c r="R113" s="78">
        <v>9.6999999999999993</v>
      </c>
      <c r="S113" s="78">
        <v>6</v>
      </c>
      <c r="T113" s="78">
        <v>6.4</v>
      </c>
      <c r="U113" s="78">
        <v>6.1</v>
      </c>
      <c r="V113" s="78">
        <v>7.9</v>
      </c>
      <c r="W113" s="78">
        <v>6</v>
      </c>
      <c r="X113" s="78">
        <v>6.8</v>
      </c>
      <c r="Y113" s="78">
        <v>5.7</v>
      </c>
      <c r="Z113" s="78">
        <v>5.7</v>
      </c>
      <c r="AA113" s="78">
        <v>6</v>
      </c>
      <c r="AB113" s="78">
        <v>7</v>
      </c>
      <c r="AC113" s="78">
        <v>7</v>
      </c>
      <c r="AD113" s="78">
        <v>6.9</v>
      </c>
      <c r="AE113" s="78">
        <v>6.0052000000000003</v>
      </c>
      <c r="AF113" s="78">
        <v>6.0015000000000001</v>
      </c>
      <c r="AG113" s="78">
        <v>6.0045000000000002</v>
      </c>
      <c r="AH113" s="78">
        <v>6.0030000000000001</v>
      </c>
      <c r="AI113" s="78">
        <v>6.5049000000000001</v>
      </c>
      <c r="AJ113" s="78">
        <v>6.2016</v>
      </c>
      <c r="AK113" s="78">
        <v>6.0030000000000001</v>
      </c>
      <c r="AL113" s="78">
        <v>6.5</v>
      </c>
      <c r="AM113" s="78">
        <v>5.5237999999999996</v>
      </c>
      <c r="AN113" s="78">
        <v>5.5227000000000004</v>
      </c>
      <c r="AO113" s="78">
        <v>5.8018999999999998</v>
      </c>
      <c r="AP113" s="78">
        <v>5.8018999999999998</v>
      </c>
      <c r="AQ113" s="78">
        <v>5.5956929999999998</v>
      </c>
      <c r="AR113" s="78">
        <v>5.3184610000000001</v>
      </c>
      <c r="AS113" s="78">
        <v>5.4025059999999998</v>
      </c>
      <c r="AT113" s="78">
        <v>5.8018749999999999</v>
      </c>
      <c r="AU113" s="78">
        <v>3.0247570000000001</v>
      </c>
      <c r="AV113" s="78">
        <v>2.7696000000000001</v>
      </c>
      <c r="BG113" s="136"/>
      <c r="BH113" s="136"/>
      <c r="BI113" s="136"/>
      <c r="BJ113" s="136"/>
      <c r="BK113" s="136"/>
      <c r="BL113" s="136"/>
      <c r="BM113" s="136"/>
      <c r="BN113" s="136"/>
      <c r="BO113" s="136"/>
      <c r="BP113" s="136"/>
      <c r="BQ113" s="136"/>
      <c r="BR113" s="136"/>
    </row>
    <row r="114" spans="1:70" x14ac:dyDescent="0.25">
      <c r="A114" s="83" t="s">
        <v>310</v>
      </c>
      <c r="B114" s="116" t="s">
        <v>71</v>
      </c>
      <c r="C114" s="78">
        <f>+C115+C116</f>
        <v>13</v>
      </c>
      <c r="D114" s="78">
        <f t="shared" ref="D114:N114" si="40">+D115+D116</f>
        <v>3.6</v>
      </c>
      <c r="E114" s="78">
        <f t="shared" si="40"/>
        <v>0</v>
      </c>
      <c r="F114" s="78">
        <f t="shared" si="40"/>
        <v>13.4</v>
      </c>
      <c r="G114" s="78">
        <f t="shared" si="40"/>
        <v>7.5</v>
      </c>
      <c r="H114" s="78">
        <f t="shared" si="40"/>
        <v>0</v>
      </c>
      <c r="I114" s="78">
        <f t="shared" si="40"/>
        <v>10</v>
      </c>
      <c r="J114" s="78">
        <f t="shared" si="40"/>
        <v>25</v>
      </c>
      <c r="K114" s="78">
        <f t="shared" si="40"/>
        <v>0.5</v>
      </c>
      <c r="L114" s="78">
        <f t="shared" si="40"/>
        <v>0</v>
      </c>
      <c r="M114" s="78">
        <f t="shared" si="40"/>
        <v>5.0999999999999996</v>
      </c>
      <c r="N114" s="78">
        <f t="shared" si="40"/>
        <v>16.5</v>
      </c>
      <c r="O114" s="78">
        <v>0.1</v>
      </c>
      <c r="P114" s="78">
        <v>6.7</v>
      </c>
      <c r="Q114" s="78">
        <v>0</v>
      </c>
      <c r="R114" s="78">
        <v>9.6999999999999993</v>
      </c>
      <c r="S114" s="78">
        <v>6</v>
      </c>
      <c r="T114" s="78">
        <v>6.4</v>
      </c>
      <c r="U114" s="78">
        <v>6.1</v>
      </c>
      <c r="V114" s="78">
        <v>7.9</v>
      </c>
      <c r="W114" s="78">
        <v>6</v>
      </c>
      <c r="X114" s="78">
        <v>6.8</v>
      </c>
      <c r="Y114" s="78">
        <v>5.7</v>
      </c>
      <c r="Z114" s="78">
        <v>5.7</v>
      </c>
      <c r="AA114" s="78">
        <v>6</v>
      </c>
      <c r="AB114" s="78">
        <v>7</v>
      </c>
      <c r="AC114" s="78">
        <v>7</v>
      </c>
      <c r="AD114" s="78">
        <v>6.9</v>
      </c>
      <c r="AE114" s="78">
        <v>6.0052000000000003</v>
      </c>
      <c r="AF114" s="78">
        <v>6.0015000000000001</v>
      </c>
      <c r="AG114" s="78">
        <v>6.0045000000000002</v>
      </c>
      <c r="AH114" s="78">
        <v>6.0030000000000001</v>
      </c>
      <c r="AI114" s="78">
        <v>6.5049000000000001</v>
      </c>
      <c r="AJ114" s="78">
        <v>6.2016</v>
      </c>
      <c r="AK114" s="78">
        <v>6.0030000000000001</v>
      </c>
      <c r="AL114" s="78">
        <v>6.5</v>
      </c>
      <c r="AM114" s="78">
        <v>5.5237999999999996</v>
      </c>
      <c r="AN114" s="78">
        <v>5.5227000000000004</v>
      </c>
      <c r="AO114" s="78">
        <v>5.8018999999999998</v>
      </c>
      <c r="AP114" s="78">
        <v>5.8018999999999998</v>
      </c>
      <c r="AQ114" s="78">
        <v>5.5956929999999998</v>
      </c>
      <c r="AR114" s="78">
        <v>5.3184610000000001</v>
      </c>
      <c r="AS114" s="78">
        <v>5.4025059999999998</v>
      </c>
      <c r="AT114" s="78">
        <v>5.8018749999999999</v>
      </c>
      <c r="AU114" s="78">
        <v>3.0247570000000001</v>
      </c>
      <c r="AV114" s="78">
        <v>2.7696000000000001</v>
      </c>
      <c r="BG114" s="136"/>
      <c r="BH114" s="136"/>
      <c r="BI114" s="136"/>
      <c r="BJ114" s="136"/>
      <c r="BK114" s="136"/>
      <c r="BL114" s="136"/>
      <c r="BM114" s="136"/>
      <c r="BN114" s="136"/>
      <c r="BO114" s="136"/>
      <c r="BP114" s="136"/>
      <c r="BQ114" s="136"/>
      <c r="BR114" s="136"/>
    </row>
    <row r="115" spans="1:70" x14ac:dyDescent="0.25">
      <c r="A115" s="83" t="s">
        <v>311</v>
      </c>
      <c r="B115" s="117" t="s">
        <v>177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  <c r="I115" s="78">
        <v>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0</v>
      </c>
      <c r="AD115" s="78">
        <v>0</v>
      </c>
      <c r="AE115" s="78">
        <v>0</v>
      </c>
      <c r="AF115" s="78">
        <v>0</v>
      </c>
      <c r="AG115" s="78">
        <v>0</v>
      </c>
      <c r="AH115" s="78">
        <v>0</v>
      </c>
      <c r="AI115" s="78">
        <v>0</v>
      </c>
      <c r="AJ115" s="78">
        <v>0</v>
      </c>
      <c r="AK115" s="78">
        <v>0</v>
      </c>
      <c r="AL115" s="78">
        <v>0</v>
      </c>
      <c r="AM115" s="78">
        <v>0</v>
      </c>
      <c r="AN115" s="78">
        <v>0</v>
      </c>
      <c r="AO115" s="78">
        <v>0</v>
      </c>
      <c r="AP115" s="78">
        <v>0</v>
      </c>
      <c r="AQ115" s="78">
        <v>0</v>
      </c>
      <c r="AR115" s="78">
        <v>0</v>
      </c>
      <c r="AS115" s="78">
        <v>0</v>
      </c>
      <c r="AT115" s="78">
        <v>0</v>
      </c>
      <c r="AU115" s="78">
        <v>0</v>
      </c>
      <c r="AV115" s="78">
        <v>0</v>
      </c>
      <c r="BG115" s="136"/>
      <c r="BH115" s="136"/>
      <c r="BI115" s="136"/>
      <c r="BJ115" s="136"/>
      <c r="BK115" s="136"/>
      <c r="BL115" s="136"/>
      <c r="BM115" s="136"/>
      <c r="BN115" s="136"/>
      <c r="BO115" s="136"/>
      <c r="BP115" s="136"/>
      <c r="BQ115" s="136"/>
      <c r="BR115" s="136"/>
    </row>
    <row r="116" spans="1:70" x14ac:dyDescent="0.25">
      <c r="A116" s="83" t="s">
        <v>312</v>
      </c>
      <c r="B116" s="117" t="s">
        <v>178</v>
      </c>
      <c r="C116" s="78">
        <v>13</v>
      </c>
      <c r="D116" s="78">
        <v>3.6</v>
      </c>
      <c r="E116" s="78">
        <v>0</v>
      </c>
      <c r="F116" s="78">
        <v>13.4</v>
      </c>
      <c r="G116" s="78">
        <v>7.5</v>
      </c>
      <c r="H116" s="78">
        <v>0</v>
      </c>
      <c r="I116" s="78">
        <v>10</v>
      </c>
      <c r="J116" s="78">
        <v>25</v>
      </c>
      <c r="K116" s="78">
        <v>0.5</v>
      </c>
      <c r="L116" s="78">
        <v>0</v>
      </c>
      <c r="M116" s="78">
        <v>5.0999999999999996</v>
      </c>
      <c r="N116" s="78">
        <v>16.5</v>
      </c>
      <c r="O116" s="78">
        <v>0.1</v>
      </c>
      <c r="P116" s="78">
        <v>6.7</v>
      </c>
      <c r="Q116" s="78">
        <v>0</v>
      </c>
      <c r="R116" s="78">
        <v>9.6999999999999993</v>
      </c>
      <c r="S116" s="78">
        <v>6</v>
      </c>
      <c r="T116" s="78">
        <v>6.4</v>
      </c>
      <c r="U116" s="78">
        <v>6.1</v>
      </c>
      <c r="V116" s="78">
        <v>7.9</v>
      </c>
      <c r="W116" s="78">
        <v>6</v>
      </c>
      <c r="X116" s="78">
        <v>6.8</v>
      </c>
      <c r="Y116" s="78">
        <v>5.7</v>
      </c>
      <c r="Z116" s="78">
        <v>5.7</v>
      </c>
      <c r="AA116" s="78">
        <v>6</v>
      </c>
      <c r="AB116" s="78">
        <v>7</v>
      </c>
      <c r="AC116" s="78">
        <v>7</v>
      </c>
      <c r="AD116" s="78">
        <v>6.9</v>
      </c>
      <c r="AE116" s="78">
        <v>6.0052000000000003</v>
      </c>
      <c r="AF116" s="78">
        <v>6.0015000000000001</v>
      </c>
      <c r="AG116" s="78">
        <v>6.0045000000000002</v>
      </c>
      <c r="AH116" s="78">
        <v>6.0030000000000001</v>
      </c>
      <c r="AI116" s="78">
        <v>6.5049000000000001</v>
      </c>
      <c r="AJ116" s="78">
        <v>6.2016</v>
      </c>
      <c r="AK116" s="78">
        <v>6.0030000000000001</v>
      </c>
      <c r="AL116" s="78">
        <v>6.5</v>
      </c>
      <c r="AM116" s="78">
        <v>5.5237999999999996</v>
      </c>
      <c r="AN116" s="78">
        <v>5.5227000000000004</v>
      </c>
      <c r="AO116" s="78">
        <v>5.8018999999999998</v>
      </c>
      <c r="AP116" s="78">
        <v>5.8018999999999998</v>
      </c>
      <c r="AQ116" s="78">
        <v>5.5956929999999998</v>
      </c>
      <c r="AR116" s="78">
        <v>5.3184610000000001</v>
      </c>
      <c r="AS116" s="78">
        <v>5.4025059999999998</v>
      </c>
      <c r="AT116" s="78">
        <v>5.8018749999999999</v>
      </c>
      <c r="AU116" s="78">
        <v>3.0247570000000001</v>
      </c>
      <c r="AV116" s="78">
        <v>2.7696000000000001</v>
      </c>
      <c r="BG116" s="136"/>
      <c r="BH116" s="136"/>
      <c r="BI116" s="136"/>
      <c r="BJ116" s="136"/>
      <c r="BK116" s="136"/>
      <c r="BL116" s="136"/>
      <c r="BM116" s="136"/>
      <c r="BN116" s="136"/>
      <c r="BO116" s="136"/>
      <c r="BP116" s="136"/>
      <c r="BQ116" s="136"/>
      <c r="BR116" s="136"/>
    </row>
    <row r="117" spans="1:70" x14ac:dyDescent="0.25">
      <c r="A117" s="83" t="s">
        <v>313</v>
      </c>
      <c r="B117" s="116" t="s">
        <v>172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78">
        <v>0</v>
      </c>
      <c r="AB117" s="78">
        <v>0</v>
      </c>
      <c r="AC117" s="78">
        <v>0</v>
      </c>
      <c r="AD117" s="78">
        <v>0</v>
      </c>
      <c r="AE117" s="78">
        <v>0</v>
      </c>
      <c r="AF117" s="78">
        <v>0</v>
      </c>
      <c r="AG117" s="78">
        <v>0</v>
      </c>
      <c r="AH117" s="78">
        <v>0</v>
      </c>
      <c r="AI117" s="78">
        <v>0</v>
      </c>
      <c r="AJ117" s="78">
        <v>0</v>
      </c>
      <c r="AK117" s="78">
        <v>0</v>
      </c>
      <c r="AL117" s="78">
        <v>0</v>
      </c>
      <c r="AM117" s="78">
        <v>0</v>
      </c>
      <c r="AN117" s="78">
        <v>0</v>
      </c>
      <c r="AO117" s="78">
        <v>0</v>
      </c>
      <c r="AP117" s="78">
        <v>0</v>
      </c>
      <c r="AQ117" s="78">
        <v>0</v>
      </c>
      <c r="AR117" s="78">
        <v>0</v>
      </c>
      <c r="AS117" s="78">
        <v>0</v>
      </c>
      <c r="AT117" s="78">
        <v>0</v>
      </c>
      <c r="AU117" s="78">
        <v>0</v>
      </c>
      <c r="AV117" s="78">
        <v>0</v>
      </c>
      <c r="BG117" s="136"/>
      <c r="BH117" s="136"/>
      <c r="BI117" s="136"/>
      <c r="BJ117" s="136"/>
      <c r="BK117" s="136"/>
      <c r="BL117" s="136"/>
      <c r="BM117" s="136"/>
      <c r="BN117" s="136"/>
      <c r="BO117" s="136"/>
      <c r="BP117" s="136"/>
      <c r="BQ117" s="136"/>
      <c r="BR117" s="136"/>
    </row>
    <row r="118" spans="1:70" x14ac:dyDescent="0.25">
      <c r="A118" s="83" t="s">
        <v>314</v>
      </c>
      <c r="B118" s="115" t="s">
        <v>179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0</v>
      </c>
      <c r="V118" s="78">
        <v>0</v>
      </c>
      <c r="W118" s="78">
        <v>0</v>
      </c>
      <c r="X118" s="78">
        <v>0</v>
      </c>
      <c r="Y118" s="78">
        <v>0</v>
      </c>
      <c r="Z118" s="78">
        <v>0</v>
      </c>
      <c r="AA118" s="78">
        <v>0</v>
      </c>
      <c r="AB118" s="78">
        <v>0</v>
      </c>
      <c r="AC118" s="78">
        <v>0</v>
      </c>
      <c r="AD118" s="78">
        <v>0</v>
      </c>
      <c r="AE118" s="78">
        <v>0</v>
      </c>
      <c r="AF118" s="78">
        <v>0</v>
      </c>
      <c r="AG118" s="78">
        <v>0</v>
      </c>
      <c r="AH118" s="78">
        <v>0</v>
      </c>
      <c r="AI118" s="78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0</v>
      </c>
      <c r="AO118" s="78">
        <v>0</v>
      </c>
      <c r="AP118" s="78">
        <v>0</v>
      </c>
      <c r="AQ118" s="78">
        <v>0</v>
      </c>
      <c r="AR118" s="78">
        <v>0</v>
      </c>
      <c r="AS118" s="78">
        <v>0</v>
      </c>
      <c r="AT118" s="78">
        <v>0</v>
      </c>
      <c r="AU118" s="78">
        <v>0</v>
      </c>
      <c r="AV118" s="78">
        <v>0</v>
      </c>
      <c r="BG118" s="136"/>
      <c r="BH118" s="136"/>
      <c r="BI118" s="136"/>
      <c r="BJ118" s="136"/>
      <c r="BK118" s="136"/>
      <c r="BL118" s="136"/>
      <c r="BM118" s="136"/>
      <c r="BN118" s="136"/>
      <c r="BO118" s="136"/>
      <c r="BP118" s="136"/>
      <c r="BQ118" s="136"/>
      <c r="BR118" s="136"/>
    </row>
    <row r="119" spans="1:70" x14ac:dyDescent="0.25">
      <c r="A119" s="80" t="s">
        <v>315</v>
      </c>
      <c r="B119" s="113" t="s">
        <v>180</v>
      </c>
      <c r="C119" s="82">
        <f>+C120+C143+C170+C173+C192</f>
        <v>82.913408889749945</v>
      </c>
      <c r="D119" s="82">
        <f t="shared" ref="D119:N119" si="41">+D120+D143+D170+D173+D192</f>
        <v>-347.34635293531335</v>
      </c>
      <c r="E119" s="82">
        <f t="shared" si="41"/>
        <v>798.96382486743096</v>
      </c>
      <c r="F119" s="82">
        <f t="shared" si="41"/>
        <v>-276.22544300149133</v>
      </c>
      <c r="G119" s="82">
        <f t="shared" si="41"/>
        <v>-571.62133045870405</v>
      </c>
      <c r="H119" s="82">
        <f t="shared" si="41"/>
        <v>-593.32310975870246</v>
      </c>
      <c r="I119" s="82">
        <f t="shared" si="41"/>
        <v>-1174.6237017715</v>
      </c>
      <c r="J119" s="82">
        <f t="shared" si="41"/>
        <v>-463.92979215097375</v>
      </c>
      <c r="K119" s="82">
        <f t="shared" si="41"/>
        <v>-747.23296423060162</v>
      </c>
      <c r="L119" s="82">
        <f t="shared" si="41"/>
        <v>-2133.0453465822393</v>
      </c>
      <c r="M119" s="82">
        <f t="shared" si="41"/>
        <v>-1978.5517408518658</v>
      </c>
      <c r="N119" s="82">
        <f t="shared" si="41"/>
        <v>-5.2325540333442291</v>
      </c>
      <c r="O119" s="82">
        <v>-671.01425432097267</v>
      </c>
      <c r="P119" s="82">
        <v>-657.31651300814633</v>
      </c>
      <c r="Q119" s="82">
        <v>-1985.7103366581314</v>
      </c>
      <c r="R119" s="82">
        <v>-379.10703137911401</v>
      </c>
      <c r="S119" s="82">
        <v>-1799.8999999999987</v>
      </c>
      <c r="T119" s="82">
        <v>-1070.8000000000002</v>
      </c>
      <c r="U119" s="82">
        <v>-1332.2</v>
      </c>
      <c r="V119" s="82">
        <v>-739.1000000000007</v>
      </c>
      <c r="W119" s="82">
        <v>-1535.6</v>
      </c>
      <c r="X119" s="82">
        <v>-504.89999999999952</v>
      </c>
      <c r="Y119" s="82">
        <v>-1896.9</v>
      </c>
      <c r="Z119" s="82">
        <v>-1071.6999999999998</v>
      </c>
      <c r="AA119" s="82">
        <v>-1574.2</v>
      </c>
      <c r="AB119" s="82">
        <v>-1654.3999999999994</v>
      </c>
      <c r="AC119" s="82">
        <v>-1778.1</v>
      </c>
      <c r="AD119" s="82">
        <v>-1473.0000000000005</v>
      </c>
      <c r="AE119" s="82">
        <v>-1744.9681127100002</v>
      </c>
      <c r="AF119" s="82">
        <v>-1665.2653874499997</v>
      </c>
      <c r="AG119" s="82">
        <v>-2646.2670115599999</v>
      </c>
      <c r="AH119" s="82">
        <v>-1607.9078324700006</v>
      </c>
      <c r="AI119" s="82">
        <v>-820.29481377000047</v>
      </c>
      <c r="AJ119" s="82">
        <v>-1042.92687174</v>
      </c>
      <c r="AK119" s="82">
        <v>-1844.0175830999997</v>
      </c>
      <c r="AL119" s="82">
        <v>-2119.0951605399996</v>
      </c>
      <c r="AM119" s="82">
        <v>-543.04564882000022</v>
      </c>
      <c r="AN119" s="82">
        <v>-2132.1792277700001</v>
      </c>
      <c r="AO119" s="82">
        <v>-2437.0454509900001</v>
      </c>
      <c r="AP119" s="82">
        <v>-1017.0996599300004</v>
      </c>
      <c r="AQ119" s="82">
        <v>-1141.12646541</v>
      </c>
      <c r="AR119" s="82">
        <v>105.89778835000013</v>
      </c>
      <c r="AS119" s="82">
        <v>-1801.2388836800003</v>
      </c>
      <c r="AT119" s="82">
        <v>-1877.4380322599998</v>
      </c>
      <c r="AU119" s="82">
        <v>-417.42079625999867</v>
      </c>
      <c r="AV119" s="82">
        <v>362.18001927099976</v>
      </c>
      <c r="BG119" s="136"/>
      <c r="BH119" s="136"/>
      <c r="BI119" s="136"/>
      <c r="BJ119" s="136"/>
      <c r="BK119" s="136"/>
      <c r="BL119" s="136"/>
      <c r="BM119" s="136"/>
      <c r="BN119" s="136"/>
      <c r="BO119" s="136"/>
      <c r="BP119" s="136"/>
      <c r="BQ119" s="136"/>
      <c r="BR119" s="136"/>
    </row>
    <row r="120" spans="1:70" x14ac:dyDescent="0.25">
      <c r="A120" s="84" t="s">
        <v>316</v>
      </c>
      <c r="B120" s="115" t="s">
        <v>181</v>
      </c>
      <c r="C120" s="78">
        <f>+C121-C132</f>
        <v>-483.79999999999995</v>
      </c>
      <c r="D120" s="78">
        <f t="shared" ref="D120:N120" si="42">+D121-D132</f>
        <v>-415</v>
      </c>
      <c r="E120" s="78">
        <f t="shared" si="42"/>
        <v>-135.39999999999995</v>
      </c>
      <c r="F120" s="78">
        <f t="shared" si="42"/>
        <v>-225.09999999999997</v>
      </c>
      <c r="G120" s="78">
        <f t="shared" si="42"/>
        <v>-906</v>
      </c>
      <c r="H120" s="78">
        <f t="shared" si="42"/>
        <v>-591.69999999999993</v>
      </c>
      <c r="I120" s="78">
        <f t="shared" si="42"/>
        <v>-344</v>
      </c>
      <c r="J120" s="78">
        <f t="shared" si="42"/>
        <v>-564.79999999999995</v>
      </c>
      <c r="K120" s="78">
        <f t="shared" si="42"/>
        <v>-635.4</v>
      </c>
      <c r="L120" s="78">
        <f t="shared" si="42"/>
        <v>-1129.9999999999998</v>
      </c>
      <c r="M120" s="78">
        <f t="shared" si="42"/>
        <v>-741</v>
      </c>
      <c r="N120" s="78">
        <f t="shared" si="42"/>
        <v>-470.6</v>
      </c>
      <c r="O120" s="78">
        <v>-822.2</v>
      </c>
      <c r="P120" s="78">
        <v>-758.5</v>
      </c>
      <c r="Q120" s="78">
        <v>-935.4</v>
      </c>
      <c r="R120" s="78">
        <v>-968.80000000000007</v>
      </c>
      <c r="S120" s="78">
        <v>-1583.3</v>
      </c>
      <c r="T120" s="78">
        <v>-709.40000000000009</v>
      </c>
      <c r="U120" s="78">
        <v>-850.2</v>
      </c>
      <c r="V120" s="78">
        <v>-93.4</v>
      </c>
      <c r="W120" s="78">
        <v>-1051.8</v>
      </c>
      <c r="X120" s="78">
        <v>-917.09999999999991</v>
      </c>
      <c r="Y120" s="78">
        <v>-996.19999999999993</v>
      </c>
      <c r="Z120" s="78">
        <v>-1164.4999999999998</v>
      </c>
      <c r="AA120" s="78">
        <v>-1124.6999999999998</v>
      </c>
      <c r="AB120" s="78">
        <v>-1169.5</v>
      </c>
      <c r="AC120" s="78">
        <v>-979.5</v>
      </c>
      <c r="AD120" s="78">
        <v>-698.4</v>
      </c>
      <c r="AE120" s="78">
        <v>-1194.9273046900003</v>
      </c>
      <c r="AF120" s="78">
        <v>-1338.7801247699999</v>
      </c>
      <c r="AG120" s="78">
        <v>-1321.5320160000001</v>
      </c>
      <c r="AH120" s="78">
        <v>-701.98778947999995</v>
      </c>
      <c r="AI120" s="78">
        <v>-1165.432</v>
      </c>
      <c r="AJ120" s="78">
        <v>-1200.0941000000003</v>
      </c>
      <c r="AK120" s="78">
        <v>-1058.6263999999999</v>
      </c>
      <c r="AL120" s="78">
        <v>-890.33350000000007</v>
      </c>
      <c r="AM120" s="78">
        <v>-520.0195200500001</v>
      </c>
      <c r="AN120" s="78">
        <v>-1945.6842295900001</v>
      </c>
      <c r="AO120" s="78">
        <v>-1078.1892706600001</v>
      </c>
      <c r="AP120" s="78">
        <v>-1373.4101575499999</v>
      </c>
      <c r="AQ120" s="78">
        <v>-907.02873900999998</v>
      </c>
      <c r="AR120" s="78">
        <v>-645.56946038000001</v>
      </c>
      <c r="AS120" s="78">
        <v>-1387.3450881799999</v>
      </c>
      <c r="AT120" s="78">
        <v>-746.0777475299999</v>
      </c>
      <c r="AU120" s="78">
        <v>-1163.6311290200001</v>
      </c>
      <c r="AV120" s="78">
        <v>-337.61718912000003</v>
      </c>
      <c r="BG120" s="136"/>
      <c r="BH120" s="136"/>
      <c r="BI120" s="136"/>
      <c r="BJ120" s="136"/>
      <c r="BK120" s="136"/>
      <c r="BL120" s="136"/>
      <c r="BM120" s="136"/>
      <c r="BN120" s="136"/>
      <c r="BO120" s="136"/>
      <c r="BP120" s="136"/>
      <c r="BQ120" s="136"/>
      <c r="BR120" s="136"/>
    </row>
    <row r="121" spans="1:70" x14ac:dyDescent="0.25">
      <c r="A121" s="84" t="s">
        <v>317</v>
      </c>
      <c r="B121" s="116" t="s">
        <v>182</v>
      </c>
      <c r="C121" s="78">
        <f>+C122+C128</f>
        <v>-72.599999999999994</v>
      </c>
      <c r="D121" s="78">
        <f t="shared" ref="D121:N121" si="43">+D122+D128</f>
        <v>-145.1</v>
      </c>
      <c r="E121" s="78">
        <f t="shared" si="43"/>
        <v>89.9</v>
      </c>
      <c r="F121" s="78">
        <f t="shared" si="43"/>
        <v>-46</v>
      </c>
      <c r="G121" s="78">
        <f t="shared" si="43"/>
        <v>65.8</v>
      </c>
      <c r="H121" s="78">
        <f t="shared" si="43"/>
        <v>36.099999999999994</v>
      </c>
      <c r="I121" s="78">
        <f t="shared" si="43"/>
        <v>-217.1</v>
      </c>
      <c r="J121" s="78">
        <f t="shared" si="43"/>
        <v>257.8</v>
      </c>
      <c r="K121" s="78">
        <f t="shared" si="43"/>
        <v>475.9</v>
      </c>
      <c r="L121" s="78">
        <f t="shared" si="43"/>
        <v>256.2</v>
      </c>
      <c r="M121" s="78">
        <f t="shared" si="43"/>
        <v>356.59999999999997</v>
      </c>
      <c r="N121" s="78">
        <f t="shared" si="43"/>
        <v>329.9</v>
      </c>
      <c r="O121" s="78">
        <v>296.3</v>
      </c>
      <c r="P121" s="78">
        <v>15.3</v>
      </c>
      <c r="Q121" s="78">
        <v>100.1</v>
      </c>
      <c r="R121" s="78">
        <v>-514.70000000000005</v>
      </c>
      <c r="S121" s="78">
        <v>-202.3</v>
      </c>
      <c r="T121" s="78">
        <v>7.5000000000000036</v>
      </c>
      <c r="U121" s="78">
        <v>64.7</v>
      </c>
      <c r="V121" s="78">
        <v>692.8</v>
      </c>
      <c r="W121" s="78">
        <v>231</v>
      </c>
      <c r="X121" s="78">
        <v>244.99999999999997</v>
      </c>
      <c r="Y121" s="78">
        <v>190.9</v>
      </c>
      <c r="Z121" s="78">
        <v>187.9</v>
      </c>
      <c r="AA121" s="78">
        <v>258.5</v>
      </c>
      <c r="AB121" s="78">
        <v>293</v>
      </c>
      <c r="AC121" s="78">
        <v>246.3</v>
      </c>
      <c r="AD121" s="78">
        <v>349.4</v>
      </c>
      <c r="AE121" s="78">
        <v>254.97693240000001</v>
      </c>
      <c r="AF121" s="78">
        <v>136.66367389999999</v>
      </c>
      <c r="AG121" s="78">
        <v>199.48106464</v>
      </c>
      <c r="AH121" s="78">
        <v>100.00554432999999</v>
      </c>
      <c r="AI121" s="78">
        <v>22.759100000000004</v>
      </c>
      <c r="AJ121" s="78">
        <v>60.834599999999988</v>
      </c>
      <c r="AK121" s="78">
        <v>55.224899999999991</v>
      </c>
      <c r="AL121" s="78">
        <v>-476.4366</v>
      </c>
      <c r="AM121" s="78">
        <v>-8.8510030700000009</v>
      </c>
      <c r="AN121" s="78">
        <v>410.25691178</v>
      </c>
      <c r="AO121" s="78">
        <v>124.06711942</v>
      </c>
      <c r="AP121" s="78">
        <v>44.480976690000006</v>
      </c>
      <c r="AQ121" s="78">
        <v>332.99061019999999</v>
      </c>
      <c r="AR121" s="78">
        <v>1506.6221895599999</v>
      </c>
      <c r="AS121" s="78">
        <v>61.930802370000002</v>
      </c>
      <c r="AT121" s="78">
        <v>303.76144857999998</v>
      </c>
      <c r="AU121" s="78">
        <v>59.856777949999994</v>
      </c>
      <c r="AV121" s="78">
        <v>-227.99480841000002</v>
      </c>
      <c r="BG121" s="136"/>
      <c r="BH121" s="136"/>
      <c r="BI121" s="136"/>
      <c r="BJ121" s="136"/>
      <c r="BK121" s="136"/>
      <c r="BL121" s="136"/>
      <c r="BM121" s="136"/>
      <c r="BN121" s="136"/>
      <c r="BO121" s="136"/>
      <c r="BP121" s="136"/>
      <c r="BQ121" s="136"/>
      <c r="BR121" s="136"/>
    </row>
    <row r="122" spans="1:70" x14ac:dyDescent="0.25">
      <c r="A122" s="84" t="s">
        <v>318</v>
      </c>
      <c r="B122" s="117" t="s">
        <v>63</v>
      </c>
      <c r="C122" s="78">
        <f>+C123+C127</f>
        <v>0</v>
      </c>
      <c r="D122" s="78">
        <f t="shared" ref="D122:N122" si="44">+D123+D127</f>
        <v>0</v>
      </c>
      <c r="E122" s="78">
        <f t="shared" si="44"/>
        <v>0</v>
      </c>
      <c r="F122" s="78">
        <f t="shared" si="44"/>
        <v>0</v>
      </c>
      <c r="G122" s="78">
        <f t="shared" si="44"/>
        <v>19.899999999999999</v>
      </c>
      <c r="H122" s="78">
        <f t="shared" si="44"/>
        <v>179.4</v>
      </c>
      <c r="I122" s="78">
        <f t="shared" si="44"/>
        <v>59.6</v>
      </c>
      <c r="J122" s="78">
        <f t="shared" si="44"/>
        <v>57.9</v>
      </c>
      <c r="K122" s="78">
        <f t="shared" si="44"/>
        <v>92.2</v>
      </c>
      <c r="L122" s="78">
        <f t="shared" si="44"/>
        <v>14.4</v>
      </c>
      <c r="M122" s="78">
        <f t="shared" si="44"/>
        <v>56.7</v>
      </c>
      <c r="N122" s="78">
        <f t="shared" si="44"/>
        <v>12.4</v>
      </c>
      <c r="O122" s="78">
        <v>119.7</v>
      </c>
      <c r="P122" s="78">
        <v>29.1</v>
      </c>
      <c r="Q122" s="78">
        <v>96.8</v>
      </c>
      <c r="R122" s="78">
        <v>-520</v>
      </c>
      <c r="S122" s="78">
        <v>-247.6</v>
      </c>
      <c r="T122" s="78">
        <v>-21.7</v>
      </c>
      <c r="U122" s="78">
        <v>27.200000000000003</v>
      </c>
      <c r="V122" s="78">
        <v>573</v>
      </c>
      <c r="W122" s="78">
        <v>119</v>
      </c>
      <c r="X122" s="78">
        <v>74.599999999999994</v>
      </c>
      <c r="Y122" s="78">
        <v>78.5</v>
      </c>
      <c r="Z122" s="78">
        <v>57</v>
      </c>
      <c r="AA122" s="78">
        <v>107.10000000000001</v>
      </c>
      <c r="AB122" s="78">
        <v>164.1</v>
      </c>
      <c r="AC122" s="78">
        <v>109.8</v>
      </c>
      <c r="AD122" s="78">
        <v>202.7</v>
      </c>
      <c r="AE122" s="78">
        <v>80.240532399999992</v>
      </c>
      <c r="AF122" s="78">
        <v>12.761673899999996</v>
      </c>
      <c r="AG122" s="78">
        <v>70.482064640000004</v>
      </c>
      <c r="AH122" s="78">
        <v>24.71104433</v>
      </c>
      <c r="AI122" s="78">
        <v>93.260900000000007</v>
      </c>
      <c r="AJ122" s="78">
        <v>97.80749999999999</v>
      </c>
      <c r="AK122" s="78">
        <v>112.69279999999999</v>
      </c>
      <c r="AL122" s="78">
        <v>-441.60219999999998</v>
      </c>
      <c r="AM122" s="78">
        <v>11.2211</v>
      </c>
      <c r="AN122" s="78">
        <v>95.185000000000002</v>
      </c>
      <c r="AO122" s="78">
        <v>77.205500000000001</v>
      </c>
      <c r="AP122" s="78">
        <v>-20.522199999999998</v>
      </c>
      <c r="AQ122" s="78">
        <v>186.29011500000001</v>
      </c>
      <c r="AR122" s="78">
        <v>176.916708</v>
      </c>
      <c r="AS122" s="78">
        <v>96.976238999999993</v>
      </c>
      <c r="AT122" s="78">
        <v>174.17163199999999</v>
      </c>
      <c r="AU122" s="78">
        <v>-35.259252050000001</v>
      </c>
      <c r="AV122" s="78">
        <v>-36.158906569999992</v>
      </c>
      <c r="BG122" s="136"/>
      <c r="BH122" s="136"/>
      <c r="BI122" s="136"/>
      <c r="BJ122" s="136"/>
      <c r="BK122" s="136"/>
      <c r="BL122" s="136"/>
      <c r="BM122" s="136"/>
      <c r="BN122" s="136"/>
      <c r="BO122" s="136"/>
      <c r="BP122" s="136"/>
      <c r="BQ122" s="136"/>
      <c r="BR122" s="136"/>
    </row>
    <row r="123" spans="1:70" x14ac:dyDescent="0.25">
      <c r="A123" s="84" t="s">
        <v>319</v>
      </c>
      <c r="B123" s="118" t="s">
        <v>183</v>
      </c>
      <c r="C123" s="78">
        <f>SUM(C124:C126)</f>
        <v>0</v>
      </c>
      <c r="D123" s="78">
        <f t="shared" ref="D123:N123" si="45">SUM(D124:D126)</f>
        <v>0</v>
      </c>
      <c r="E123" s="78">
        <f t="shared" si="45"/>
        <v>0</v>
      </c>
      <c r="F123" s="78">
        <f t="shared" si="45"/>
        <v>0</v>
      </c>
      <c r="G123" s="78">
        <f t="shared" si="45"/>
        <v>19.899999999999999</v>
      </c>
      <c r="H123" s="78">
        <f t="shared" si="45"/>
        <v>179.4</v>
      </c>
      <c r="I123" s="78">
        <f t="shared" si="45"/>
        <v>59.6</v>
      </c>
      <c r="J123" s="78">
        <f t="shared" si="45"/>
        <v>57.9</v>
      </c>
      <c r="K123" s="78">
        <f t="shared" si="45"/>
        <v>92.2</v>
      </c>
      <c r="L123" s="78">
        <f t="shared" si="45"/>
        <v>14.4</v>
      </c>
      <c r="M123" s="78">
        <f t="shared" si="45"/>
        <v>56.7</v>
      </c>
      <c r="N123" s="78">
        <f t="shared" si="45"/>
        <v>12.4</v>
      </c>
      <c r="O123" s="78">
        <v>119.7</v>
      </c>
      <c r="P123" s="78">
        <v>29.1</v>
      </c>
      <c r="Q123" s="78">
        <v>96.8</v>
      </c>
      <c r="R123" s="78">
        <v>-520</v>
      </c>
      <c r="S123" s="78">
        <v>-247.6</v>
      </c>
      <c r="T123" s="78">
        <v>-21.7</v>
      </c>
      <c r="U123" s="78">
        <v>27.200000000000003</v>
      </c>
      <c r="V123" s="78">
        <v>573</v>
      </c>
      <c r="W123" s="78">
        <v>119</v>
      </c>
      <c r="X123" s="78">
        <v>74.599999999999994</v>
      </c>
      <c r="Y123" s="78">
        <v>78.5</v>
      </c>
      <c r="Z123" s="78">
        <v>57</v>
      </c>
      <c r="AA123" s="78">
        <v>107.10000000000001</v>
      </c>
      <c r="AB123" s="78">
        <v>164.1</v>
      </c>
      <c r="AC123" s="78">
        <v>109.8</v>
      </c>
      <c r="AD123" s="78">
        <v>202.7</v>
      </c>
      <c r="AE123" s="78">
        <v>80.240532399999992</v>
      </c>
      <c r="AF123" s="78">
        <v>12.761673899999996</v>
      </c>
      <c r="AG123" s="78">
        <v>70.482064640000004</v>
      </c>
      <c r="AH123" s="78">
        <v>24.71104433</v>
      </c>
      <c r="AI123" s="78">
        <v>93.260900000000007</v>
      </c>
      <c r="AJ123" s="78">
        <v>97.80749999999999</v>
      </c>
      <c r="AK123" s="78">
        <v>112.69279999999999</v>
      </c>
      <c r="AL123" s="78">
        <v>-441.60219999999998</v>
      </c>
      <c r="AM123" s="78">
        <v>11.2211</v>
      </c>
      <c r="AN123" s="78">
        <v>95.185000000000002</v>
      </c>
      <c r="AO123" s="78">
        <v>77.205500000000001</v>
      </c>
      <c r="AP123" s="78">
        <v>-20.522199999999998</v>
      </c>
      <c r="AQ123" s="78">
        <v>186.29011500000001</v>
      </c>
      <c r="AR123" s="78">
        <v>176.916708</v>
      </c>
      <c r="AS123" s="78">
        <v>96.976238999999993</v>
      </c>
      <c r="AT123" s="78">
        <v>174.17163199999999</v>
      </c>
      <c r="AU123" s="78">
        <v>-35.259252050000001</v>
      </c>
      <c r="AV123" s="78">
        <v>-36.158906569999992</v>
      </c>
      <c r="BG123" s="136"/>
      <c r="BH123" s="136"/>
      <c r="BI123" s="136"/>
      <c r="BJ123" s="136"/>
      <c r="BK123" s="136"/>
      <c r="BL123" s="136"/>
      <c r="BM123" s="136"/>
      <c r="BN123" s="136"/>
      <c r="BO123" s="136"/>
      <c r="BP123" s="136"/>
      <c r="BQ123" s="136"/>
      <c r="BR123" s="136"/>
    </row>
    <row r="124" spans="1:70" x14ac:dyDescent="0.25">
      <c r="A124" s="84" t="s">
        <v>320</v>
      </c>
      <c r="B124" s="120" t="s">
        <v>64</v>
      </c>
      <c r="C124" s="78">
        <v>0</v>
      </c>
      <c r="D124" s="78">
        <v>0</v>
      </c>
      <c r="E124" s="78">
        <v>0</v>
      </c>
      <c r="F124" s="78">
        <v>0</v>
      </c>
      <c r="G124" s="78">
        <v>19.899999999999999</v>
      </c>
      <c r="H124" s="78">
        <v>179.4</v>
      </c>
      <c r="I124" s="78">
        <v>59.6</v>
      </c>
      <c r="J124" s="78">
        <v>57.9</v>
      </c>
      <c r="K124" s="78">
        <v>92.2</v>
      </c>
      <c r="L124" s="78">
        <v>14.4</v>
      </c>
      <c r="M124" s="78">
        <v>56.7</v>
      </c>
      <c r="N124" s="78">
        <v>12.4</v>
      </c>
      <c r="O124" s="78">
        <v>119.7</v>
      </c>
      <c r="P124" s="78">
        <v>29.1</v>
      </c>
      <c r="Q124" s="78">
        <v>96.8</v>
      </c>
      <c r="R124" s="78">
        <v>-520</v>
      </c>
      <c r="S124" s="78">
        <v>-247.6</v>
      </c>
      <c r="T124" s="78">
        <v>-21.7</v>
      </c>
      <c r="U124" s="78">
        <v>27.200000000000003</v>
      </c>
      <c r="V124" s="78">
        <v>573</v>
      </c>
      <c r="W124" s="78">
        <v>119</v>
      </c>
      <c r="X124" s="78">
        <v>74.599999999999994</v>
      </c>
      <c r="Y124" s="78">
        <v>78.5</v>
      </c>
      <c r="Z124" s="78">
        <v>57</v>
      </c>
      <c r="AA124" s="78">
        <v>107.10000000000001</v>
      </c>
      <c r="AB124" s="78">
        <v>164.1</v>
      </c>
      <c r="AC124" s="78">
        <v>109.8</v>
      </c>
      <c r="AD124" s="78">
        <v>202.7</v>
      </c>
      <c r="AE124" s="78">
        <v>80.240532399999992</v>
      </c>
      <c r="AF124" s="78">
        <v>12.761673899999996</v>
      </c>
      <c r="AG124" s="78">
        <v>70.482064640000004</v>
      </c>
      <c r="AH124" s="78">
        <v>24.71104433</v>
      </c>
      <c r="AI124" s="78">
        <v>93.260900000000007</v>
      </c>
      <c r="AJ124" s="78">
        <v>97.80749999999999</v>
      </c>
      <c r="AK124" s="78">
        <v>112.69279999999999</v>
      </c>
      <c r="AL124" s="78">
        <v>-441.60219999999998</v>
      </c>
      <c r="AM124" s="78">
        <v>11.2211</v>
      </c>
      <c r="AN124" s="78">
        <v>95.185000000000002</v>
      </c>
      <c r="AO124" s="78">
        <v>77.205500000000001</v>
      </c>
      <c r="AP124" s="78">
        <v>-20.522199999999998</v>
      </c>
      <c r="AQ124" s="78">
        <v>186.29011500000001</v>
      </c>
      <c r="AR124" s="78">
        <v>176.916708</v>
      </c>
      <c r="AS124" s="78">
        <v>96.976238999999993</v>
      </c>
      <c r="AT124" s="78">
        <v>174.17163199999999</v>
      </c>
      <c r="AU124" s="78">
        <v>-35.259252050000001</v>
      </c>
      <c r="AV124" s="78">
        <v>-36.158906569999992</v>
      </c>
      <c r="BG124" s="136"/>
      <c r="BH124" s="136"/>
      <c r="BI124" s="136"/>
      <c r="BJ124" s="136"/>
      <c r="BK124" s="136"/>
      <c r="BL124" s="136"/>
      <c r="BM124" s="136"/>
      <c r="BN124" s="136"/>
      <c r="BO124" s="136"/>
      <c r="BP124" s="136"/>
      <c r="BQ124" s="136"/>
      <c r="BR124" s="136"/>
    </row>
    <row r="125" spans="1:70" ht="17.25" customHeight="1" x14ac:dyDescent="0.25">
      <c r="A125" s="84" t="s">
        <v>321</v>
      </c>
      <c r="B125" s="133" t="s">
        <v>65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  <c r="W125" s="78">
        <v>0</v>
      </c>
      <c r="X125" s="78">
        <v>0</v>
      </c>
      <c r="Y125" s="78">
        <v>0</v>
      </c>
      <c r="Z125" s="78">
        <v>0</v>
      </c>
      <c r="AA125" s="78">
        <v>0</v>
      </c>
      <c r="AB125" s="78">
        <v>0</v>
      </c>
      <c r="AC125" s="78">
        <v>0</v>
      </c>
      <c r="AD125" s="78">
        <v>0</v>
      </c>
      <c r="AE125" s="78">
        <v>0</v>
      </c>
      <c r="AF125" s="78">
        <v>0</v>
      </c>
      <c r="AG125" s="78">
        <v>0</v>
      </c>
      <c r="AH125" s="78">
        <v>0</v>
      </c>
      <c r="AI125" s="78">
        <v>0</v>
      </c>
      <c r="AJ125" s="78">
        <v>0</v>
      </c>
      <c r="AK125" s="78">
        <v>0</v>
      </c>
      <c r="AL125" s="78">
        <v>0</v>
      </c>
      <c r="AM125" s="78">
        <v>0</v>
      </c>
      <c r="AN125" s="78">
        <v>0</v>
      </c>
      <c r="AO125" s="78">
        <v>0</v>
      </c>
      <c r="AP125" s="78">
        <v>0</v>
      </c>
      <c r="AQ125" s="78">
        <v>0</v>
      </c>
      <c r="AR125" s="78">
        <v>0</v>
      </c>
      <c r="AS125" s="78">
        <v>0</v>
      </c>
      <c r="AT125" s="78">
        <v>0</v>
      </c>
      <c r="AU125" s="78">
        <v>0</v>
      </c>
      <c r="AV125" s="78">
        <v>0</v>
      </c>
      <c r="BG125" s="136"/>
      <c r="BH125" s="136"/>
      <c r="BI125" s="136"/>
      <c r="BJ125" s="136"/>
      <c r="BK125" s="136"/>
      <c r="BL125" s="136"/>
      <c r="BM125" s="136"/>
      <c r="BN125" s="136"/>
      <c r="BO125" s="136"/>
      <c r="BP125" s="136"/>
      <c r="BQ125" s="136"/>
      <c r="BR125" s="136"/>
    </row>
    <row r="126" spans="1:70" x14ac:dyDescent="0.25">
      <c r="A126" s="84" t="s">
        <v>322</v>
      </c>
      <c r="B126" s="120" t="s">
        <v>66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0</v>
      </c>
      <c r="AC126" s="78">
        <v>0</v>
      </c>
      <c r="AD126" s="78">
        <v>0</v>
      </c>
      <c r="AE126" s="78">
        <v>0</v>
      </c>
      <c r="AF126" s="78">
        <v>0</v>
      </c>
      <c r="AG126" s="78">
        <v>0</v>
      </c>
      <c r="AH126" s="78">
        <v>0</v>
      </c>
      <c r="AI126" s="78">
        <v>0</v>
      </c>
      <c r="AJ126" s="78">
        <v>0</v>
      </c>
      <c r="AK126" s="78">
        <v>0</v>
      </c>
      <c r="AL126" s="78">
        <v>0</v>
      </c>
      <c r="AM126" s="78">
        <v>0</v>
      </c>
      <c r="AN126" s="78">
        <v>0</v>
      </c>
      <c r="AO126" s="78">
        <v>0</v>
      </c>
      <c r="AP126" s="78">
        <v>0</v>
      </c>
      <c r="AQ126" s="78">
        <v>0</v>
      </c>
      <c r="AR126" s="78">
        <v>0</v>
      </c>
      <c r="AS126" s="78">
        <v>0</v>
      </c>
      <c r="AT126" s="78">
        <v>0</v>
      </c>
      <c r="AU126" s="78">
        <v>0</v>
      </c>
      <c r="AV126" s="78">
        <v>0</v>
      </c>
      <c r="BG126" s="136"/>
      <c r="BH126" s="136"/>
      <c r="BI126" s="136"/>
      <c r="BJ126" s="136"/>
      <c r="BK126" s="136"/>
      <c r="BL126" s="136"/>
      <c r="BM126" s="136"/>
      <c r="BN126" s="136"/>
      <c r="BO126" s="136"/>
      <c r="BP126" s="136"/>
      <c r="BQ126" s="136"/>
      <c r="BR126" s="136"/>
    </row>
    <row r="127" spans="1:70" x14ac:dyDescent="0.25">
      <c r="A127" s="84" t="s">
        <v>323</v>
      </c>
      <c r="B127" s="19" t="s">
        <v>184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  <c r="W127" s="78">
        <v>0</v>
      </c>
      <c r="X127" s="78">
        <v>0</v>
      </c>
      <c r="Y127" s="78">
        <v>0</v>
      </c>
      <c r="Z127" s="78">
        <v>0</v>
      </c>
      <c r="AA127" s="78">
        <v>0</v>
      </c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78">
        <v>0</v>
      </c>
      <c r="AN127" s="78">
        <v>0</v>
      </c>
      <c r="AO127" s="78">
        <v>0</v>
      </c>
      <c r="AP127" s="78">
        <v>0</v>
      </c>
      <c r="AQ127" s="78">
        <v>0</v>
      </c>
      <c r="AR127" s="78">
        <v>0</v>
      </c>
      <c r="AS127" s="78">
        <v>0</v>
      </c>
      <c r="AT127" s="78">
        <v>0</v>
      </c>
      <c r="AU127" s="78">
        <v>0</v>
      </c>
      <c r="AV127" s="78">
        <v>0</v>
      </c>
      <c r="BG127" s="136"/>
      <c r="BH127" s="136"/>
      <c r="BI127" s="136"/>
      <c r="BJ127" s="136"/>
      <c r="BK127" s="136"/>
      <c r="BL127" s="136"/>
      <c r="BM127" s="136"/>
      <c r="BN127" s="136"/>
      <c r="BO127" s="136"/>
      <c r="BP127" s="136"/>
      <c r="BQ127" s="136"/>
      <c r="BR127" s="136"/>
    </row>
    <row r="128" spans="1:70" x14ac:dyDescent="0.25">
      <c r="A128" s="84" t="s">
        <v>324</v>
      </c>
      <c r="B128" s="117" t="s">
        <v>185</v>
      </c>
      <c r="C128" s="78">
        <f>SUM(C129:C131)</f>
        <v>-72.599999999999994</v>
      </c>
      <c r="D128" s="78">
        <f t="shared" ref="D128:N128" si="46">SUM(D129:D131)</f>
        <v>-145.1</v>
      </c>
      <c r="E128" s="78">
        <f t="shared" si="46"/>
        <v>89.9</v>
      </c>
      <c r="F128" s="78">
        <f t="shared" si="46"/>
        <v>-46</v>
      </c>
      <c r="G128" s="78">
        <f t="shared" si="46"/>
        <v>45.9</v>
      </c>
      <c r="H128" s="78">
        <f t="shared" si="46"/>
        <v>-143.30000000000001</v>
      </c>
      <c r="I128" s="78">
        <f t="shared" si="46"/>
        <v>-276.7</v>
      </c>
      <c r="J128" s="78">
        <f t="shared" si="46"/>
        <v>199.9</v>
      </c>
      <c r="K128" s="78">
        <f t="shared" si="46"/>
        <v>383.7</v>
      </c>
      <c r="L128" s="78">
        <f t="shared" si="46"/>
        <v>241.8</v>
      </c>
      <c r="M128" s="78">
        <f t="shared" si="46"/>
        <v>299.89999999999998</v>
      </c>
      <c r="N128" s="78">
        <f t="shared" si="46"/>
        <v>317.5</v>
      </c>
      <c r="O128" s="78">
        <v>176.6</v>
      </c>
      <c r="P128" s="78">
        <v>-13.8</v>
      </c>
      <c r="Q128" s="78">
        <v>3.3</v>
      </c>
      <c r="R128" s="78">
        <v>5.3000000000000105</v>
      </c>
      <c r="S128" s="78">
        <v>45.3</v>
      </c>
      <c r="T128" s="78">
        <v>29.200000000000003</v>
      </c>
      <c r="U128" s="78">
        <v>37.5</v>
      </c>
      <c r="V128" s="78">
        <v>119.79999999999998</v>
      </c>
      <c r="W128" s="78">
        <v>112</v>
      </c>
      <c r="X128" s="78">
        <v>170.39999999999998</v>
      </c>
      <c r="Y128" s="78">
        <v>112.4</v>
      </c>
      <c r="Z128" s="78">
        <v>130.9</v>
      </c>
      <c r="AA128" s="78">
        <v>151.4</v>
      </c>
      <c r="AB128" s="78">
        <v>128.9</v>
      </c>
      <c r="AC128" s="78">
        <v>136.5</v>
      </c>
      <c r="AD128" s="78">
        <v>146.69999999999999</v>
      </c>
      <c r="AE128" s="78">
        <v>174.7364</v>
      </c>
      <c r="AF128" s="78">
        <v>123.902</v>
      </c>
      <c r="AG128" s="78">
        <v>128.999</v>
      </c>
      <c r="AH128" s="78">
        <v>75.294499999999999</v>
      </c>
      <c r="AI128" s="78">
        <v>-70.501800000000003</v>
      </c>
      <c r="AJ128" s="78">
        <v>-36.972900000000003</v>
      </c>
      <c r="AK128" s="78">
        <v>-57.4679</v>
      </c>
      <c r="AL128" s="78">
        <v>-34.834400000000002</v>
      </c>
      <c r="AM128" s="78">
        <v>-20.072103070000001</v>
      </c>
      <c r="AN128" s="78">
        <v>315.07191177999999</v>
      </c>
      <c r="AO128" s="78">
        <v>46.861619419999997</v>
      </c>
      <c r="AP128" s="78">
        <v>65.003176690000004</v>
      </c>
      <c r="AQ128" s="78">
        <v>146.70049520000001</v>
      </c>
      <c r="AR128" s="78">
        <v>1329.70548156</v>
      </c>
      <c r="AS128" s="78">
        <v>-35.04543662999999</v>
      </c>
      <c r="AT128" s="78">
        <v>129.58981657999999</v>
      </c>
      <c r="AU128" s="78">
        <v>95.116029999999995</v>
      </c>
      <c r="AV128" s="78">
        <v>-191.83590184000002</v>
      </c>
      <c r="BG128" s="136"/>
      <c r="BH128" s="136"/>
      <c r="BI128" s="136"/>
      <c r="BJ128" s="136"/>
      <c r="BK128" s="136"/>
      <c r="BL128" s="136"/>
      <c r="BM128" s="136"/>
      <c r="BN128" s="136"/>
      <c r="BO128" s="136"/>
      <c r="BP128" s="136"/>
      <c r="BQ128" s="136"/>
      <c r="BR128" s="136"/>
    </row>
    <row r="129" spans="1:70" x14ac:dyDescent="0.25">
      <c r="A129" s="84" t="s">
        <v>325</v>
      </c>
      <c r="B129" s="118" t="s">
        <v>186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  <c r="AG129" s="78">
        <v>0</v>
      </c>
      <c r="AH129" s="78">
        <v>0</v>
      </c>
      <c r="AI129" s="78">
        <v>0</v>
      </c>
      <c r="AJ129" s="78">
        <v>0</v>
      </c>
      <c r="AK129" s="78">
        <v>0</v>
      </c>
      <c r="AL129" s="78">
        <v>0</v>
      </c>
      <c r="AM129" s="78">
        <v>0</v>
      </c>
      <c r="AN129" s="78">
        <v>0</v>
      </c>
      <c r="AO129" s="78">
        <v>0</v>
      </c>
      <c r="AP129" s="78">
        <v>0</v>
      </c>
      <c r="AQ129" s="78">
        <v>0</v>
      </c>
      <c r="AR129" s="78">
        <v>0</v>
      </c>
      <c r="AS129" s="78">
        <v>0</v>
      </c>
      <c r="AT129" s="78">
        <v>0</v>
      </c>
      <c r="AU129" s="78">
        <v>0</v>
      </c>
      <c r="AV129" s="78">
        <v>0</v>
      </c>
      <c r="BG129" s="136"/>
      <c r="BH129" s="136"/>
      <c r="BI129" s="136"/>
      <c r="BJ129" s="136"/>
      <c r="BK129" s="136"/>
      <c r="BL129" s="136"/>
      <c r="BM129" s="136"/>
      <c r="BN129" s="136"/>
      <c r="BO129" s="136"/>
      <c r="BP129" s="136"/>
      <c r="BQ129" s="136"/>
      <c r="BR129" s="136"/>
    </row>
    <row r="130" spans="1:70" x14ac:dyDescent="0.25">
      <c r="A130" s="84" t="s">
        <v>326</v>
      </c>
      <c r="B130" s="19" t="s">
        <v>187</v>
      </c>
      <c r="C130" s="78">
        <v>-72.599999999999994</v>
      </c>
      <c r="D130" s="78">
        <v>-145.1</v>
      </c>
      <c r="E130" s="78">
        <v>89.9</v>
      </c>
      <c r="F130" s="78">
        <v>-46</v>
      </c>
      <c r="G130" s="78">
        <v>45.9</v>
      </c>
      <c r="H130" s="78">
        <v>-143.30000000000001</v>
      </c>
      <c r="I130" s="78">
        <v>-276.7</v>
      </c>
      <c r="J130" s="78">
        <v>199.9</v>
      </c>
      <c r="K130" s="78">
        <v>383.7</v>
      </c>
      <c r="L130" s="78">
        <v>241.8</v>
      </c>
      <c r="M130" s="78">
        <v>299.89999999999998</v>
      </c>
      <c r="N130" s="78">
        <v>317.5</v>
      </c>
      <c r="O130" s="78">
        <v>176.6</v>
      </c>
      <c r="P130" s="78">
        <v>-13.8</v>
      </c>
      <c r="Q130" s="78">
        <v>3.3</v>
      </c>
      <c r="R130" s="78">
        <v>5.3000000000000105</v>
      </c>
      <c r="S130" s="78">
        <v>45.3</v>
      </c>
      <c r="T130" s="78">
        <v>29.200000000000003</v>
      </c>
      <c r="U130" s="78">
        <v>37.5</v>
      </c>
      <c r="V130" s="78">
        <v>119.79999999999998</v>
      </c>
      <c r="W130" s="78">
        <v>112</v>
      </c>
      <c r="X130" s="78">
        <v>170.39999999999998</v>
      </c>
      <c r="Y130" s="78">
        <v>112.4</v>
      </c>
      <c r="Z130" s="78">
        <v>130.9</v>
      </c>
      <c r="AA130" s="78">
        <v>151.4</v>
      </c>
      <c r="AB130" s="78">
        <v>128.9</v>
      </c>
      <c r="AC130" s="78">
        <v>136.5</v>
      </c>
      <c r="AD130" s="78">
        <v>146.69999999999999</v>
      </c>
      <c r="AE130" s="78">
        <v>174.7364</v>
      </c>
      <c r="AF130" s="78">
        <v>123.902</v>
      </c>
      <c r="AG130" s="78">
        <v>128.999</v>
      </c>
      <c r="AH130" s="78">
        <v>75.294499999999999</v>
      </c>
      <c r="AI130" s="78">
        <v>-70.501800000000003</v>
      </c>
      <c r="AJ130" s="78">
        <v>-36.972900000000003</v>
      </c>
      <c r="AK130" s="78">
        <v>-57.4679</v>
      </c>
      <c r="AL130" s="78">
        <v>-34.834400000000002</v>
      </c>
      <c r="AM130" s="78">
        <v>-20.072103070000001</v>
      </c>
      <c r="AN130" s="78">
        <v>315.07191177999999</v>
      </c>
      <c r="AO130" s="78">
        <v>46.861619419999997</v>
      </c>
      <c r="AP130" s="78">
        <v>65.003176690000004</v>
      </c>
      <c r="AQ130" s="78">
        <v>146.70049520000001</v>
      </c>
      <c r="AR130" s="78">
        <v>1329.70548156</v>
      </c>
      <c r="AS130" s="78">
        <v>-35.04543662999999</v>
      </c>
      <c r="AT130" s="78">
        <v>129.58981657999999</v>
      </c>
      <c r="AU130" s="78">
        <v>95.116029999999995</v>
      </c>
      <c r="AV130" s="78">
        <v>-191.83590184000002</v>
      </c>
      <c r="BG130" s="136"/>
      <c r="BH130" s="136"/>
      <c r="BI130" s="136"/>
      <c r="BJ130" s="136"/>
      <c r="BK130" s="136"/>
      <c r="BL130" s="136"/>
      <c r="BM130" s="136"/>
      <c r="BN130" s="136"/>
      <c r="BO130" s="136"/>
      <c r="BP130" s="136"/>
      <c r="BQ130" s="136"/>
      <c r="BR130" s="136"/>
    </row>
    <row r="131" spans="1:70" x14ac:dyDescent="0.25">
      <c r="A131" s="84" t="s">
        <v>327</v>
      </c>
      <c r="B131" s="118" t="s">
        <v>66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78">
        <v>0</v>
      </c>
      <c r="AH131" s="78">
        <v>0</v>
      </c>
      <c r="AI131" s="78">
        <v>0</v>
      </c>
      <c r="AJ131" s="78">
        <v>0</v>
      </c>
      <c r="AK131" s="78">
        <v>0</v>
      </c>
      <c r="AL131" s="78">
        <v>0</v>
      </c>
      <c r="AM131" s="78">
        <v>0</v>
      </c>
      <c r="AN131" s="78">
        <v>0</v>
      </c>
      <c r="AO131" s="78">
        <v>0</v>
      </c>
      <c r="AP131" s="78">
        <v>0</v>
      </c>
      <c r="AQ131" s="78">
        <v>0</v>
      </c>
      <c r="AR131" s="78">
        <v>0</v>
      </c>
      <c r="AS131" s="78">
        <v>0</v>
      </c>
      <c r="AT131" s="78">
        <v>0</v>
      </c>
      <c r="AU131" s="78">
        <v>0</v>
      </c>
      <c r="AV131" s="78">
        <v>0</v>
      </c>
      <c r="BG131" s="136"/>
      <c r="BH131" s="136"/>
      <c r="BI131" s="136"/>
      <c r="BJ131" s="136"/>
      <c r="BK131" s="136"/>
      <c r="BL131" s="136"/>
      <c r="BM131" s="136"/>
      <c r="BN131" s="136"/>
      <c r="BO131" s="136"/>
      <c r="BP131" s="136"/>
      <c r="BQ131" s="136"/>
      <c r="BR131" s="136"/>
    </row>
    <row r="132" spans="1:70" x14ac:dyDescent="0.25">
      <c r="A132" s="84" t="s">
        <v>328</v>
      </c>
      <c r="B132" s="116" t="s">
        <v>188</v>
      </c>
      <c r="C132" s="78">
        <f t="shared" ref="C132:N132" si="47">+C133+C139</f>
        <v>411.2</v>
      </c>
      <c r="D132" s="78">
        <f t="shared" si="47"/>
        <v>269.89999999999998</v>
      </c>
      <c r="E132" s="78">
        <f t="shared" si="47"/>
        <v>225.29999999999995</v>
      </c>
      <c r="F132" s="78">
        <f t="shared" si="47"/>
        <v>179.09999999999997</v>
      </c>
      <c r="G132" s="78">
        <f t="shared" si="47"/>
        <v>971.8</v>
      </c>
      <c r="H132" s="78">
        <f t="shared" si="47"/>
        <v>627.79999999999995</v>
      </c>
      <c r="I132" s="78">
        <f t="shared" si="47"/>
        <v>126.9</v>
      </c>
      <c r="J132" s="78">
        <f t="shared" si="47"/>
        <v>822.6</v>
      </c>
      <c r="K132" s="78">
        <f t="shared" si="47"/>
        <v>1111.3</v>
      </c>
      <c r="L132" s="78">
        <f t="shared" si="47"/>
        <v>1386.1999999999998</v>
      </c>
      <c r="M132" s="78">
        <f t="shared" si="47"/>
        <v>1097.5999999999999</v>
      </c>
      <c r="N132" s="78">
        <f t="shared" si="47"/>
        <v>800.5</v>
      </c>
      <c r="O132" s="78">
        <v>1118.5</v>
      </c>
      <c r="P132" s="78">
        <v>773.8</v>
      </c>
      <c r="Q132" s="78">
        <v>1035.5</v>
      </c>
      <c r="R132" s="78">
        <v>454.1</v>
      </c>
      <c r="S132" s="78">
        <v>1381</v>
      </c>
      <c r="T132" s="78">
        <v>716.90000000000009</v>
      </c>
      <c r="U132" s="78">
        <v>914.90000000000009</v>
      </c>
      <c r="V132" s="78">
        <v>786.2</v>
      </c>
      <c r="W132" s="78">
        <v>1282.8</v>
      </c>
      <c r="X132" s="78">
        <v>1162.0999999999999</v>
      </c>
      <c r="Y132" s="78">
        <v>1187.0999999999999</v>
      </c>
      <c r="Z132" s="78">
        <v>1352.3999999999999</v>
      </c>
      <c r="AA132" s="78">
        <v>1383.1999999999998</v>
      </c>
      <c r="AB132" s="78">
        <v>1462.5</v>
      </c>
      <c r="AC132" s="78">
        <v>1225.8</v>
      </c>
      <c r="AD132" s="78">
        <v>1047.8</v>
      </c>
      <c r="AE132" s="78">
        <v>1449.9042370900002</v>
      </c>
      <c r="AF132" s="78">
        <v>1475.44379867</v>
      </c>
      <c r="AG132" s="78">
        <v>1521.0130806400002</v>
      </c>
      <c r="AH132" s="78">
        <v>801.99333380999997</v>
      </c>
      <c r="AI132" s="78">
        <v>1188.1911</v>
      </c>
      <c r="AJ132" s="78">
        <v>1260.9287000000002</v>
      </c>
      <c r="AK132" s="78">
        <v>1113.8512999999998</v>
      </c>
      <c r="AL132" s="78">
        <v>413.89690000000007</v>
      </c>
      <c r="AM132" s="78">
        <v>511.16851698000005</v>
      </c>
      <c r="AN132" s="78">
        <v>2355.94114137</v>
      </c>
      <c r="AO132" s="78">
        <v>1202.2563900800001</v>
      </c>
      <c r="AP132" s="78">
        <v>1417.8911342399999</v>
      </c>
      <c r="AQ132" s="78">
        <v>1240.01934921</v>
      </c>
      <c r="AR132" s="78">
        <v>2152.1916499399999</v>
      </c>
      <c r="AS132" s="78">
        <v>1449.27589055</v>
      </c>
      <c r="AT132" s="78">
        <v>1049.8391961099999</v>
      </c>
      <c r="AU132" s="78">
        <v>1223.48790697</v>
      </c>
      <c r="AV132" s="78">
        <v>109.62238071000002</v>
      </c>
      <c r="BG132" s="136"/>
      <c r="BH132" s="136"/>
      <c r="BI132" s="136"/>
      <c r="BJ132" s="136"/>
      <c r="BK132" s="136"/>
      <c r="BL132" s="136"/>
      <c r="BM132" s="136"/>
      <c r="BN132" s="136"/>
      <c r="BO132" s="136"/>
      <c r="BP132" s="136"/>
      <c r="BQ132" s="136"/>
      <c r="BR132" s="136"/>
    </row>
    <row r="133" spans="1:70" ht="15" customHeight="1" x14ac:dyDescent="0.25">
      <c r="A133" s="84" t="s">
        <v>329</v>
      </c>
      <c r="B133" s="117" t="s">
        <v>63</v>
      </c>
      <c r="C133" s="78">
        <f t="shared" ref="C133:N133" si="48">+C134+C138</f>
        <v>338.2</v>
      </c>
      <c r="D133" s="78">
        <f t="shared" si="48"/>
        <v>195.79999999999998</v>
      </c>
      <c r="E133" s="78">
        <f t="shared" si="48"/>
        <v>342.29999999999995</v>
      </c>
      <c r="F133" s="78">
        <f t="shared" si="48"/>
        <v>278.39999999999998</v>
      </c>
      <c r="G133" s="78">
        <f t="shared" si="48"/>
        <v>804.8</v>
      </c>
      <c r="H133" s="78">
        <f t="shared" si="48"/>
        <v>517</v>
      </c>
      <c r="I133" s="78">
        <f t="shared" si="48"/>
        <v>65.800000000000011</v>
      </c>
      <c r="J133" s="78">
        <f t="shared" si="48"/>
        <v>579.5</v>
      </c>
      <c r="K133" s="78">
        <f t="shared" si="48"/>
        <v>540</v>
      </c>
      <c r="L133" s="78">
        <f t="shared" si="48"/>
        <v>465.9</v>
      </c>
      <c r="M133" s="78">
        <f t="shared" si="48"/>
        <v>474.4</v>
      </c>
      <c r="N133" s="78">
        <f t="shared" si="48"/>
        <v>448.59999999999997</v>
      </c>
      <c r="O133" s="78">
        <v>888.3</v>
      </c>
      <c r="P133" s="78">
        <v>549.9</v>
      </c>
      <c r="Q133" s="78">
        <v>763.2</v>
      </c>
      <c r="R133" s="78">
        <v>202.5</v>
      </c>
      <c r="S133" s="78">
        <v>1100.3</v>
      </c>
      <c r="T133" s="78">
        <v>489.50000000000006</v>
      </c>
      <c r="U133" s="78">
        <v>690.7</v>
      </c>
      <c r="V133" s="78">
        <v>557.20000000000005</v>
      </c>
      <c r="W133" s="78">
        <v>1031</v>
      </c>
      <c r="X133" s="78">
        <v>984.5</v>
      </c>
      <c r="Y133" s="78">
        <v>974.9</v>
      </c>
      <c r="Z133" s="78">
        <v>1125.5999999999999</v>
      </c>
      <c r="AA133" s="78">
        <v>607.19999999999993</v>
      </c>
      <c r="AB133" s="78">
        <v>768.8</v>
      </c>
      <c r="AC133" s="78">
        <v>494.59999999999997</v>
      </c>
      <c r="AD133" s="78">
        <v>291.2</v>
      </c>
      <c r="AE133" s="78">
        <v>820.40263708999998</v>
      </c>
      <c r="AF133" s="78">
        <v>807.01019867000002</v>
      </c>
      <c r="AG133" s="78">
        <v>921.26528064000001</v>
      </c>
      <c r="AH133" s="78">
        <v>492.93463381000004</v>
      </c>
      <c r="AI133" s="78">
        <v>588.07679999999993</v>
      </c>
      <c r="AJ133" s="78">
        <v>520.35300000000007</v>
      </c>
      <c r="AK133" s="78">
        <v>602.35929999999996</v>
      </c>
      <c r="AL133" s="78">
        <v>55.11820000000003</v>
      </c>
      <c r="AM133" s="78">
        <v>93.799632950000046</v>
      </c>
      <c r="AN133" s="78">
        <v>887.0622911800001</v>
      </c>
      <c r="AO133" s="78">
        <v>639.71726396000008</v>
      </c>
      <c r="AP133" s="78">
        <v>310.08809511000004</v>
      </c>
      <c r="AQ133" s="78">
        <v>115.82697247000003</v>
      </c>
      <c r="AR133" s="78">
        <v>929.46787987999994</v>
      </c>
      <c r="AS133" s="78">
        <v>899.72551052000006</v>
      </c>
      <c r="AT133" s="78">
        <v>459.29313072999997</v>
      </c>
      <c r="AU133" s="78">
        <v>709.89951896999992</v>
      </c>
      <c r="AV133" s="78">
        <v>50.445317240000001</v>
      </c>
      <c r="BG133" s="136"/>
      <c r="BH133" s="136"/>
      <c r="BI133" s="136"/>
      <c r="BJ133" s="136"/>
      <c r="BK133" s="136"/>
      <c r="BL133" s="136"/>
      <c r="BM133" s="136"/>
      <c r="BN133" s="136"/>
      <c r="BO133" s="136"/>
      <c r="BP133" s="136"/>
      <c r="BQ133" s="136"/>
      <c r="BR133" s="136"/>
    </row>
    <row r="134" spans="1:70" ht="15" customHeight="1" x14ac:dyDescent="0.25">
      <c r="A134" s="84" t="s">
        <v>330</v>
      </c>
      <c r="B134" s="118" t="s">
        <v>183</v>
      </c>
      <c r="C134" s="78">
        <f>SUM(C135:C137)</f>
        <v>190.1</v>
      </c>
      <c r="D134" s="78">
        <f t="shared" ref="D134:N134" si="49">SUM(D135:D137)</f>
        <v>196.5</v>
      </c>
      <c r="E134" s="78">
        <f t="shared" si="49"/>
        <v>252.2</v>
      </c>
      <c r="F134" s="78">
        <f t="shared" si="49"/>
        <v>258.89999999999998</v>
      </c>
      <c r="G134" s="78">
        <f t="shared" si="49"/>
        <v>306.7</v>
      </c>
      <c r="H134" s="78">
        <f t="shared" si="49"/>
        <v>263.5</v>
      </c>
      <c r="I134" s="78">
        <f t="shared" si="49"/>
        <v>207.3</v>
      </c>
      <c r="J134" s="78">
        <f t="shared" si="49"/>
        <v>222.5</v>
      </c>
      <c r="K134" s="78">
        <f t="shared" si="49"/>
        <v>259.5</v>
      </c>
      <c r="L134" s="78">
        <f t="shared" si="49"/>
        <v>205.4</v>
      </c>
      <c r="M134" s="78">
        <f t="shared" si="49"/>
        <v>172.7</v>
      </c>
      <c r="N134" s="78">
        <f t="shared" si="49"/>
        <v>137.19999999999999</v>
      </c>
      <c r="O134" s="78">
        <v>442.6</v>
      </c>
      <c r="P134" s="78">
        <v>364.2</v>
      </c>
      <c r="Q134" s="78">
        <v>394.5</v>
      </c>
      <c r="R134" s="78">
        <v>461.1</v>
      </c>
      <c r="S134" s="78">
        <v>424.09999999999997</v>
      </c>
      <c r="T134" s="78">
        <v>210.3</v>
      </c>
      <c r="U134" s="78">
        <v>289.5</v>
      </c>
      <c r="V134" s="78">
        <v>477.9</v>
      </c>
      <c r="W134" s="78">
        <v>173.9</v>
      </c>
      <c r="X134" s="78">
        <v>173</v>
      </c>
      <c r="Y134" s="78">
        <v>86.5</v>
      </c>
      <c r="Z134" s="78">
        <v>253.8</v>
      </c>
      <c r="AA134" s="78">
        <v>7.1</v>
      </c>
      <c r="AB134" s="78">
        <v>80.000000000000014</v>
      </c>
      <c r="AC134" s="78">
        <v>-16.3</v>
      </c>
      <c r="AD134" s="78">
        <v>7.3000000000000007</v>
      </c>
      <c r="AE134" s="78">
        <v>211.85644310999999</v>
      </c>
      <c r="AF134" s="78">
        <v>186.14538656000002</v>
      </c>
      <c r="AG134" s="78">
        <v>357.17741660000002</v>
      </c>
      <c r="AH134" s="78">
        <v>161.333901</v>
      </c>
      <c r="AI134" s="78">
        <v>37.486899999999991</v>
      </c>
      <c r="AJ134" s="78">
        <v>39.480800000000002</v>
      </c>
      <c r="AK134" s="78">
        <v>91.412199999999999</v>
      </c>
      <c r="AL134" s="78">
        <v>-192.77679999999995</v>
      </c>
      <c r="AM134" s="78">
        <v>-367.16801935000001</v>
      </c>
      <c r="AN134" s="78">
        <v>247.91314822000001</v>
      </c>
      <c r="AO134" s="78">
        <v>111.77131452</v>
      </c>
      <c r="AP134" s="78">
        <v>38.304268319999998</v>
      </c>
      <c r="AQ134" s="78">
        <v>-17.803964539999999</v>
      </c>
      <c r="AR134" s="78">
        <v>-25.324523759999998</v>
      </c>
      <c r="AS134" s="78">
        <v>190.23592601999999</v>
      </c>
      <c r="AT134" s="78">
        <v>-16.520187920000001</v>
      </c>
      <c r="AU134" s="78">
        <v>13.981173810000001</v>
      </c>
      <c r="AV134" s="78">
        <v>114.01302286000001</v>
      </c>
      <c r="BG134" s="136"/>
      <c r="BH134" s="136"/>
      <c r="BI134" s="136"/>
      <c r="BJ134" s="136"/>
      <c r="BK134" s="136"/>
      <c r="BL134" s="136"/>
      <c r="BM134" s="136"/>
      <c r="BN134" s="136"/>
      <c r="BO134" s="136"/>
      <c r="BP134" s="136"/>
      <c r="BQ134" s="136"/>
      <c r="BR134" s="136"/>
    </row>
    <row r="135" spans="1:70" ht="15" customHeight="1" x14ac:dyDescent="0.25">
      <c r="A135" s="84" t="s">
        <v>331</v>
      </c>
      <c r="B135" s="120" t="s">
        <v>64</v>
      </c>
      <c r="C135" s="78">
        <v>190.1</v>
      </c>
      <c r="D135" s="78">
        <v>196.5</v>
      </c>
      <c r="E135" s="78">
        <v>252.2</v>
      </c>
      <c r="F135" s="78">
        <v>258.89999999999998</v>
      </c>
      <c r="G135" s="78">
        <v>306.7</v>
      </c>
      <c r="H135" s="78">
        <v>263.5</v>
      </c>
      <c r="I135" s="78">
        <v>207.3</v>
      </c>
      <c r="J135" s="78">
        <v>222.5</v>
      </c>
      <c r="K135" s="78">
        <v>259.5</v>
      </c>
      <c r="L135" s="78">
        <v>205.4</v>
      </c>
      <c r="M135" s="78">
        <v>172.7</v>
      </c>
      <c r="N135" s="78">
        <v>137.19999999999999</v>
      </c>
      <c r="O135" s="78">
        <v>442.6</v>
      </c>
      <c r="P135" s="78">
        <v>364.2</v>
      </c>
      <c r="Q135" s="78">
        <v>394.5</v>
      </c>
      <c r="R135" s="78">
        <v>461.1</v>
      </c>
      <c r="S135" s="78">
        <v>424.09999999999997</v>
      </c>
      <c r="T135" s="78">
        <v>210.3</v>
      </c>
      <c r="U135" s="78">
        <v>289.5</v>
      </c>
      <c r="V135" s="78">
        <v>477.9</v>
      </c>
      <c r="W135" s="78">
        <v>173.9</v>
      </c>
      <c r="X135" s="78">
        <v>173</v>
      </c>
      <c r="Y135" s="78">
        <v>86.5</v>
      </c>
      <c r="Z135" s="78">
        <v>253.8</v>
      </c>
      <c r="AA135" s="78">
        <v>7.1</v>
      </c>
      <c r="AB135" s="78">
        <v>80.000000000000014</v>
      </c>
      <c r="AC135" s="78">
        <v>-16.3</v>
      </c>
      <c r="AD135" s="78">
        <v>7.3000000000000007</v>
      </c>
      <c r="AE135" s="78">
        <v>211.85644310999999</v>
      </c>
      <c r="AF135" s="78">
        <v>186.14538656000002</v>
      </c>
      <c r="AG135" s="78">
        <v>357.17741660000002</v>
      </c>
      <c r="AH135" s="78">
        <v>161.333901</v>
      </c>
      <c r="AI135" s="78">
        <v>37.486899999999991</v>
      </c>
      <c r="AJ135" s="78">
        <v>39.480800000000002</v>
      </c>
      <c r="AK135" s="78">
        <v>91.412199999999999</v>
      </c>
      <c r="AL135" s="78">
        <v>-192.77679999999995</v>
      </c>
      <c r="AM135" s="78">
        <v>-367.16801935000001</v>
      </c>
      <c r="AN135" s="78">
        <v>247.91314822000001</v>
      </c>
      <c r="AO135" s="78">
        <v>111.77131452</v>
      </c>
      <c r="AP135" s="78">
        <v>38.304268319999998</v>
      </c>
      <c r="AQ135" s="78">
        <v>-17.803964539999999</v>
      </c>
      <c r="AR135" s="78">
        <v>-25.324523759999998</v>
      </c>
      <c r="AS135" s="78">
        <v>190.23592601999999</v>
      </c>
      <c r="AT135" s="78">
        <v>-16.520187920000001</v>
      </c>
      <c r="AU135" s="78">
        <v>13.981173810000001</v>
      </c>
      <c r="AV135" s="78">
        <v>114.01302286000001</v>
      </c>
      <c r="BG135" s="136"/>
      <c r="BH135" s="136"/>
      <c r="BI135" s="136"/>
      <c r="BJ135" s="136"/>
      <c r="BK135" s="136"/>
      <c r="BL135" s="136"/>
      <c r="BM135" s="136"/>
      <c r="BN135" s="136"/>
      <c r="BO135" s="136"/>
      <c r="BP135" s="136"/>
      <c r="BQ135" s="136"/>
      <c r="BR135" s="136"/>
    </row>
    <row r="136" spans="1:70" ht="15" customHeight="1" x14ac:dyDescent="0.25">
      <c r="A136" s="84" t="s">
        <v>332</v>
      </c>
      <c r="B136" s="120" t="s">
        <v>65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  <c r="I136" s="78">
        <v>0</v>
      </c>
      <c r="J136" s="78">
        <v>0</v>
      </c>
      <c r="K136" s="78">
        <v>0</v>
      </c>
      <c r="L136" s="78">
        <v>0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  <c r="W136" s="78">
        <v>0</v>
      </c>
      <c r="X136" s="78">
        <v>0</v>
      </c>
      <c r="Y136" s="78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0</v>
      </c>
      <c r="AL136" s="78">
        <v>0</v>
      </c>
      <c r="AM136" s="78">
        <v>0</v>
      </c>
      <c r="AN136" s="78">
        <v>0</v>
      </c>
      <c r="AO136" s="78">
        <v>0</v>
      </c>
      <c r="AP136" s="78">
        <v>0</v>
      </c>
      <c r="AQ136" s="78">
        <v>0</v>
      </c>
      <c r="AR136" s="78">
        <v>0</v>
      </c>
      <c r="AS136" s="78">
        <v>0</v>
      </c>
      <c r="AT136" s="78">
        <v>0</v>
      </c>
      <c r="AU136" s="78">
        <v>0</v>
      </c>
      <c r="AV136" s="78">
        <v>0</v>
      </c>
      <c r="BG136" s="136"/>
      <c r="BH136" s="136"/>
      <c r="BI136" s="136"/>
      <c r="BJ136" s="136"/>
      <c r="BK136" s="136"/>
      <c r="BL136" s="136"/>
      <c r="BM136" s="136"/>
      <c r="BN136" s="136"/>
      <c r="BO136" s="136"/>
      <c r="BP136" s="136"/>
      <c r="BQ136" s="136"/>
      <c r="BR136" s="136"/>
    </row>
    <row r="137" spans="1:70" ht="15" customHeight="1" x14ac:dyDescent="0.25">
      <c r="A137" s="84" t="s">
        <v>333</v>
      </c>
      <c r="B137" s="120" t="s">
        <v>66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78">
        <v>0</v>
      </c>
      <c r="AE137" s="7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78">
        <v>0</v>
      </c>
      <c r="AN137" s="78">
        <v>0</v>
      </c>
      <c r="AO137" s="78">
        <v>0</v>
      </c>
      <c r="AP137" s="78">
        <v>0</v>
      </c>
      <c r="AQ137" s="78">
        <v>0</v>
      </c>
      <c r="AR137" s="78">
        <v>0</v>
      </c>
      <c r="AS137" s="78">
        <v>0</v>
      </c>
      <c r="AT137" s="78">
        <v>0</v>
      </c>
      <c r="AU137" s="78">
        <v>0</v>
      </c>
      <c r="AV137" s="78">
        <v>0</v>
      </c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</row>
    <row r="138" spans="1:70" x14ac:dyDescent="0.25">
      <c r="A138" s="84" t="s">
        <v>334</v>
      </c>
      <c r="B138" s="19" t="s">
        <v>184</v>
      </c>
      <c r="C138" s="78">
        <v>148.1</v>
      </c>
      <c r="D138" s="78">
        <v>-0.70000000000000306</v>
      </c>
      <c r="E138" s="78">
        <v>90.1</v>
      </c>
      <c r="F138" s="78">
        <v>19.5</v>
      </c>
      <c r="G138" s="78">
        <v>498.1</v>
      </c>
      <c r="H138" s="78">
        <v>253.5</v>
      </c>
      <c r="I138" s="78">
        <v>-141.5</v>
      </c>
      <c r="J138" s="78">
        <v>357</v>
      </c>
      <c r="K138" s="78">
        <v>280.5</v>
      </c>
      <c r="L138" s="78">
        <v>260.5</v>
      </c>
      <c r="M138" s="78">
        <v>301.7</v>
      </c>
      <c r="N138" s="78">
        <v>311.39999999999998</v>
      </c>
      <c r="O138" s="78">
        <v>445.7</v>
      </c>
      <c r="P138" s="78">
        <v>185.7</v>
      </c>
      <c r="Q138" s="78">
        <v>368.7</v>
      </c>
      <c r="R138" s="78">
        <v>-258.60000000000002</v>
      </c>
      <c r="S138" s="78">
        <v>676.2</v>
      </c>
      <c r="T138" s="78">
        <v>279.20000000000005</v>
      </c>
      <c r="U138" s="78">
        <v>401.2</v>
      </c>
      <c r="V138" s="78">
        <v>79.30000000000004</v>
      </c>
      <c r="W138" s="78">
        <v>857.1</v>
      </c>
      <c r="X138" s="78">
        <v>811.5</v>
      </c>
      <c r="Y138" s="78">
        <v>888.4</v>
      </c>
      <c r="Z138" s="78">
        <v>871.8</v>
      </c>
      <c r="AA138" s="78">
        <v>600.09999999999991</v>
      </c>
      <c r="AB138" s="78">
        <v>688.8</v>
      </c>
      <c r="AC138" s="78">
        <v>510.9</v>
      </c>
      <c r="AD138" s="78">
        <v>283.89999999999998</v>
      </c>
      <c r="AE138" s="78">
        <v>608.54619398</v>
      </c>
      <c r="AF138" s="78">
        <v>620.86481211</v>
      </c>
      <c r="AG138" s="78">
        <v>564.08786404</v>
      </c>
      <c r="AH138" s="78">
        <v>331.60073281000001</v>
      </c>
      <c r="AI138" s="78">
        <v>550.58989999999994</v>
      </c>
      <c r="AJ138" s="78">
        <v>480.87220000000002</v>
      </c>
      <c r="AK138" s="78">
        <v>510.94709999999998</v>
      </c>
      <c r="AL138" s="78">
        <v>247.89499999999998</v>
      </c>
      <c r="AM138" s="78">
        <v>460.96765230000005</v>
      </c>
      <c r="AN138" s="78">
        <v>639.14914296000006</v>
      </c>
      <c r="AO138" s="78">
        <v>527.94594944000005</v>
      </c>
      <c r="AP138" s="78">
        <v>271.78382679000003</v>
      </c>
      <c r="AQ138" s="78">
        <v>133.63093701000003</v>
      </c>
      <c r="AR138" s="78">
        <v>954.79240363999997</v>
      </c>
      <c r="AS138" s="78">
        <v>709.48958450000009</v>
      </c>
      <c r="AT138" s="78">
        <v>475.81331864999999</v>
      </c>
      <c r="AU138" s="78">
        <v>695.91834515999994</v>
      </c>
      <c r="AV138" s="78">
        <v>-63.567705620000005</v>
      </c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</row>
    <row r="139" spans="1:70" x14ac:dyDescent="0.25">
      <c r="A139" s="84" t="s">
        <v>335</v>
      </c>
      <c r="B139" s="117" t="s">
        <v>185</v>
      </c>
      <c r="C139" s="78">
        <f>+C140+C141+C142</f>
        <v>73</v>
      </c>
      <c r="D139" s="78">
        <f t="shared" ref="D139:N139" si="50">+D140+D141+D142</f>
        <v>74.099999999999994</v>
      </c>
      <c r="E139" s="78">
        <f t="shared" si="50"/>
        <v>-117</v>
      </c>
      <c r="F139" s="78">
        <f t="shared" si="50"/>
        <v>-99.3</v>
      </c>
      <c r="G139" s="78">
        <f t="shared" si="50"/>
        <v>167</v>
      </c>
      <c r="H139" s="78">
        <f t="shared" si="50"/>
        <v>110.8</v>
      </c>
      <c r="I139" s="78">
        <f t="shared" si="50"/>
        <v>61.1</v>
      </c>
      <c r="J139" s="78">
        <f t="shared" si="50"/>
        <v>243.1</v>
      </c>
      <c r="K139" s="78">
        <f t="shared" si="50"/>
        <v>571.29999999999995</v>
      </c>
      <c r="L139" s="78">
        <f t="shared" si="50"/>
        <v>920.3</v>
      </c>
      <c r="M139" s="78">
        <f t="shared" si="50"/>
        <v>623.20000000000005</v>
      </c>
      <c r="N139" s="78">
        <f t="shared" si="50"/>
        <v>351.9</v>
      </c>
      <c r="O139" s="78">
        <v>230.2</v>
      </c>
      <c r="P139" s="78">
        <v>223.9</v>
      </c>
      <c r="Q139" s="78">
        <v>272.3</v>
      </c>
      <c r="R139" s="78">
        <v>251.6</v>
      </c>
      <c r="S139" s="78">
        <v>280.7</v>
      </c>
      <c r="T139" s="78">
        <v>227.39999999999998</v>
      </c>
      <c r="U139" s="78">
        <v>224.20000000000002</v>
      </c>
      <c r="V139" s="78">
        <v>229</v>
      </c>
      <c r="W139" s="78">
        <v>251.8</v>
      </c>
      <c r="X139" s="78">
        <v>177.60000000000002</v>
      </c>
      <c r="Y139" s="78">
        <v>212.2</v>
      </c>
      <c r="Z139" s="78">
        <v>226.8</v>
      </c>
      <c r="AA139" s="78">
        <v>776</v>
      </c>
      <c r="AB139" s="78">
        <v>693.69999999999993</v>
      </c>
      <c r="AC139" s="78">
        <v>731.2</v>
      </c>
      <c r="AD139" s="78">
        <v>756.6</v>
      </c>
      <c r="AE139" s="78">
        <v>629.50160000000005</v>
      </c>
      <c r="AF139" s="78">
        <v>668.43359999999996</v>
      </c>
      <c r="AG139" s="78">
        <v>599.7478000000001</v>
      </c>
      <c r="AH139" s="78">
        <v>309.05869999999999</v>
      </c>
      <c r="AI139" s="78">
        <v>600.11430000000007</v>
      </c>
      <c r="AJ139" s="78">
        <v>740.5757000000001</v>
      </c>
      <c r="AK139" s="78">
        <v>511.49199999999996</v>
      </c>
      <c r="AL139" s="78">
        <v>358.77870000000001</v>
      </c>
      <c r="AM139" s="78">
        <v>417.36888403</v>
      </c>
      <c r="AN139" s="78">
        <v>1468.8788501900001</v>
      </c>
      <c r="AO139" s="78">
        <v>562.53912611999999</v>
      </c>
      <c r="AP139" s="78">
        <v>1107.8030391299999</v>
      </c>
      <c r="AQ139" s="78">
        <v>1124.1923767399999</v>
      </c>
      <c r="AR139" s="78">
        <v>1222.7237700600001</v>
      </c>
      <c r="AS139" s="78">
        <v>549.55038003000004</v>
      </c>
      <c r="AT139" s="78">
        <v>590.54606537999996</v>
      </c>
      <c r="AU139" s="78">
        <v>513.58838800000001</v>
      </c>
      <c r="AV139" s="78">
        <v>59.177063470000007</v>
      </c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</row>
    <row r="140" spans="1:70" x14ac:dyDescent="0.25">
      <c r="A140" s="84" t="s">
        <v>336</v>
      </c>
      <c r="B140" s="118" t="s">
        <v>186</v>
      </c>
      <c r="C140" s="78">
        <v>73</v>
      </c>
      <c r="D140" s="78">
        <v>74.099999999999994</v>
      </c>
      <c r="E140" s="78">
        <v>-117</v>
      </c>
      <c r="F140" s="78">
        <v>-99.3</v>
      </c>
      <c r="G140" s="78">
        <v>167</v>
      </c>
      <c r="H140" s="78">
        <v>110.8</v>
      </c>
      <c r="I140" s="78">
        <v>61.1</v>
      </c>
      <c r="J140" s="78">
        <v>243.1</v>
      </c>
      <c r="K140" s="78">
        <v>571.29999999999995</v>
      </c>
      <c r="L140" s="78">
        <v>920.3</v>
      </c>
      <c r="M140" s="78">
        <v>623.20000000000005</v>
      </c>
      <c r="N140" s="78">
        <v>351.9</v>
      </c>
      <c r="O140" s="78">
        <v>230.2</v>
      </c>
      <c r="P140" s="78">
        <v>223.9</v>
      </c>
      <c r="Q140" s="78">
        <v>272.3</v>
      </c>
      <c r="R140" s="78">
        <v>251.6</v>
      </c>
      <c r="S140" s="78">
        <v>280.7</v>
      </c>
      <c r="T140" s="78">
        <v>227.39999999999998</v>
      </c>
      <c r="U140" s="78">
        <v>224.20000000000002</v>
      </c>
      <c r="V140" s="78">
        <v>229</v>
      </c>
      <c r="W140" s="78">
        <v>251.8</v>
      </c>
      <c r="X140" s="78">
        <v>177.60000000000002</v>
      </c>
      <c r="Y140" s="78">
        <v>212.2</v>
      </c>
      <c r="Z140" s="78">
        <v>226.8</v>
      </c>
      <c r="AA140" s="78">
        <v>776</v>
      </c>
      <c r="AB140" s="78">
        <v>693.69999999999993</v>
      </c>
      <c r="AC140" s="78">
        <v>731.2</v>
      </c>
      <c r="AD140" s="78">
        <v>756.6</v>
      </c>
      <c r="AE140" s="78">
        <v>629.50160000000005</v>
      </c>
      <c r="AF140" s="78">
        <v>668.43359999999996</v>
      </c>
      <c r="AG140" s="78">
        <v>599.7478000000001</v>
      </c>
      <c r="AH140" s="78">
        <v>309.05869999999999</v>
      </c>
      <c r="AI140" s="78">
        <v>600.11430000000007</v>
      </c>
      <c r="AJ140" s="78">
        <v>740.5757000000001</v>
      </c>
      <c r="AK140" s="78">
        <v>511.49199999999996</v>
      </c>
      <c r="AL140" s="78">
        <v>358.77870000000001</v>
      </c>
      <c r="AM140" s="78">
        <v>417.36888403</v>
      </c>
      <c r="AN140" s="78">
        <v>1468.8788501900001</v>
      </c>
      <c r="AO140" s="78">
        <v>562.53912611999999</v>
      </c>
      <c r="AP140" s="78">
        <v>1107.8030391299999</v>
      </c>
      <c r="AQ140" s="78">
        <v>1124.1923767399999</v>
      </c>
      <c r="AR140" s="78">
        <v>1222.7237700600001</v>
      </c>
      <c r="AS140" s="78">
        <v>549.55038003000004</v>
      </c>
      <c r="AT140" s="78">
        <v>590.54606537999996</v>
      </c>
      <c r="AU140" s="78">
        <v>513.58838800000001</v>
      </c>
      <c r="AV140" s="78">
        <v>59.177063470000007</v>
      </c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</row>
    <row r="141" spans="1:70" x14ac:dyDescent="0.25">
      <c r="A141" s="84" t="s">
        <v>337</v>
      </c>
      <c r="B141" s="19" t="s">
        <v>187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8">
        <v>0</v>
      </c>
      <c r="P141" s="78">
        <v>0</v>
      </c>
      <c r="Q141" s="78">
        <v>0</v>
      </c>
      <c r="R141" s="78">
        <v>0</v>
      </c>
      <c r="S141" s="78">
        <v>0</v>
      </c>
      <c r="T141" s="78">
        <v>0</v>
      </c>
      <c r="U141" s="78">
        <v>0</v>
      </c>
      <c r="V141" s="78">
        <v>0</v>
      </c>
      <c r="W141" s="78">
        <v>0</v>
      </c>
      <c r="X141" s="78">
        <v>0</v>
      </c>
      <c r="Y141" s="78">
        <v>0</v>
      </c>
      <c r="Z141" s="78">
        <v>0</v>
      </c>
      <c r="AA141" s="78">
        <v>0</v>
      </c>
      <c r="AB141" s="78">
        <v>0</v>
      </c>
      <c r="AC141" s="78">
        <v>0</v>
      </c>
      <c r="AD141" s="78">
        <v>0</v>
      </c>
      <c r="AE141" s="78">
        <v>0</v>
      </c>
      <c r="AF141" s="78">
        <v>0</v>
      </c>
      <c r="AG141" s="78">
        <v>0</v>
      </c>
      <c r="AH141" s="78">
        <v>0</v>
      </c>
      <c r="AI141" s="78">
        <v>0</v>
      </c>
      <c r="AJ141" s="78">
        <v>0</v>
      </c>
      <c r="AK141" s="78">
        <v>0</v>
      </c>
      <c r="AL141" s="78">
        <v>0</v>
      </c>
      <c r="AM141" s="78">
        <v>0</v>
      </c>
      <c r="AN141" s="78">
        <v>0</v>
      </c>
      <c r="AO141" s="78">
        <v>0</v>
      </c>
      <c r="AP141" s="78">
        <v>0</v>
      </c>
      <c r="AQ141" s="78">
        <v>0</v>
      </c>
      <c r="AR141" s="78">
        <v>0</v>
      </c>
      <c r="AS141" s="78">
        <v>0</v>
      </c>
      <c r="AT141" s="78">
        <v>0</v>
      </c>
      <c r="AU141" s="78">
        <v>0</v>
      </c>
      <c r="AV141" s="78">
        <v>0</v>
      </c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</row>
    <row r="142" spans="1:70" x14ac:dyDescent="0.25">
      <c r="A142" s="84" t="s">
        <v>338</v>
      </c>
      <c r="B142" s="118" t="s">
        <v>66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0</v>
      </c>
      <c r="K142" s="78">
        <v>0</v>
      </c>
      <c r="L142" s="78">
        <v>0</v>
      </c>
      <c r="M142" s="78">
        <v>0</v>
      </c>
      <c r="N142" s="78">
        <v>0</v>
      </c>
      <c r="O142" s="78">
        <v>0</v>
      </c>
      <c r="P142" s="78">
        <v>0</v>
      </c>
      <c r="Q142" s="78">
        <v>0</v>
      </c>
      <c r="R142" s="78">
        <v>0</v>
      </c>
      <c r="S142" s="78">
        <v>0</v>
      </c>
      <c r="T142" s="78">
        <v>0</v>
      </c>
      <c r="U142" s="78">
        <v>0</v>
      </c>
      <c r="V142" s="78">
        <v>0</v>
      </c>
      <c r="W142" s="78">
        <v>0</v>
      </c>
      <c r="X142" s="78">
        <v>0</v>
      </c>
      <c r="Y142" s="78">
        <v>0</v>
      </c>
      <c r="Z142" s="78">
        <v>0</v>
      </c>
      <c r="AA142" s="78">
        <v>0</v>
      </c>
      <c r="AB142" s="78">
        <v>0</v>
      </c>
      <c r="AC142" s="78">
        <v>0</v>
      </c>
      <c r="AD142" s="78">
        <v>0</v>
      </c>
      <c r="AE142" s="78">
        <v>0</v>
      </c>
      <c r="AF142" s="78">
        <v>0</v>
      </c>
      <c r="AG142" s="78">
        <v>0</v>
      </c>
      <c r="AH142" s="78">
        <v>0</v>
      </c>
      <c r="AI142" s="78">
        <v>0</v>
      </c>
      <c r="AJ142" s="78">
        <v>0</v>
      </c>
      <c r="AK142" s="78">
        <v>0</v>
      </c>
      <c r="AL142" s="78">
        <v>0</v>
      </c>
      <c r="AM142" s="78">
        <v>0</v>
      </c>
      <c r="AN142" s="78">
        <v>0</v>
      </c>
      <c r="AO142" s="78">
        <v>0</v>
      </c>
      <c r="AP142" s="78">
        <v>0</v>
      </c>
      <c r="AQ142" s="78">
        <v>0</v>
      </c>
      <c r="AR142" s="78">
        <v>0</v>
      </c>
      <c r="AS142" s="78">
        <v>0</v>
      </c>
      <c r="AT142" s="78">
        <v>0</v>
      </c>
      <c r="AU142" s="78">
        <v>0</v>
      </c>
      <c r="AV142" s="78">
        <v>0</v>
      </c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</row>
    <row r="143" spans="1:70" x14ac:dyDescent="0.25">
      <c r="A143" s="84" t="s">
        <v>339</v>
      </c>
      <c r="B143" s="115" t="s">
        <v>189</v>
      </c>
      <c r="C143" s="78">
        <f>+C144-C157</f>
        <v>-179.90000000000003</v>
      </c>
      <c r="D143" s="78">
        <f t="shared" ref="D143:N143" si="51">+D144-D157</f>
        <v>627.50000000000011</v>
      </c>
      <c r="E143" s="78">
        <f t="shared" si="51"/>
        <v>-4.7000000000000028</v>
      </c>
      <c r="F143" s="78">
        <f t="shared" si="51"/>
        <v>-850.8</v>
      </c>
      <c r="G143" s="78">
        <f t="shared" si="51"/>
        <v>792.3</v>
      </c>
      <c r="H143" s="78">
        <f t="shared" si="51"/>
        <v>-188.3</v>
      </c>
      <c r="I143" s="78">
        <f t="shared" si="51"/>
        <v>-541.30000000000007</v>
      </c>
      <c r="J143" s="78">
        <f t="shared" si="51"/>
        <v>-752.8</v>
      </c>
      <c r="K143" s="78">
        <f t="shared" si="51"/>
        <v>-147.30000000000007</v>
      </c>
      <c r="L143" s="78">
        <f t="shared" si="51"/>
        <v>-613.20000000000005</v>
      </c>
      <c r="M143" s="78">
        <f t="shared" si="51"/>
        <v>-11</v>
      </c>
      <c r="N143" s="78">
        <f t="shared" si="51"/>
        <v>-126.7</v>
      </c>
      <c r="O143" s="78">
        <v>560.40000000000009</v>
      </c>
      <c r="P143" s="78">
        <v>-650.09999999999991</v>
      </c>
      <c r="Q143" s="78">
        <v>-532.70000000000005</v>
      </c>
      <c r="R143" s="78">
        <v>138.5</v>
      </c>
      <c r="S143" s="78">
        <v>342.5</v>
      </c>
      <c r="T143" s="78">
        <v>-195</v>
      </c>
      <c r="U143" s="78">
        <v>-439.5</v>
      </c>
      <c r="V143" s="78">
        <v>-62.500000000000007</v>
      </c>
      <c r="W143" s="78">
        <v>357.7999999999999</v>
      </c>
      <c r="X143" s="78">
        <v>-129.39999999999998</v>
      </c>
      <c r="Y143" s="78">
        <v>-785.59999999999991</v>
      </c>
      <c r="Z143" s="78">
        <v>-409.3</v>
      </c>
      <c r="AA143" s="78">
        <v>40.5</v>
      </c>
      <c r="AB143" s="78">
        <v>251.10000000000014</v>
      </c>
      <c r="AC143" s="78">
        <v>-60.5</v>
      </c>
      <c r="AD143" s="78">
        <v>-553.60000000000014</v>
      </c>
      <c r="AE143" s="78">
        <v>-703.84999018000008</v>
      </c>
      <c r="AF143" s="78">
        <v>-78.495886959999979</v>
      </c>
      <c r="AG143" s="78">
        <v>718.27028917000007</v>
      </c>
      <c r="AH143" s="78">
        <v>-73.928010520000015</v>
      </c>
      <c r="AI143" s="78">
        <v>267.46521700000005</v>
      </c>
      <c r="AJ143" s="78">
        <v>-153.75089899999995</v>
      </c>
      <c r="AK143" s="78">
        <v>-462.44048400000003</v>
      </c>
      <c r="AL143" s="78">
        <v>-331.08065700999998</v>
      </c>
      <c r="AM143" s="78">
        <v>679.01949766999996</v>
      </c>
      <c r="AN143" s="78">
        <v>-629.36645737000003</v>
      </c>
      <c r="AO143" s="78">
        <v>54.229396970000032</v>
      </c>
      <c r="AP143" s="78">
        <v>-463.83249602000001</v>
      </c>
      <c r="AQ143" s="78">
        <v>142.877996</v>
      </c>
      <c r="AR143" s="78">
        <v>-474.65327500000001</v>
      </c>
      <c r="AS143" s="78">
        <v>-1313.3138740000002</v>
      </c>
      <c r="AT143" s="78">
        <v>-1536.1212599999999</v>
      </c>
      <c r="AU143" s="78">
        <v>1243.0680597400001</v>
      </c>
      <c r="AV143" s="78">
        <v>-1692.0587388789995</v>
      </c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</row>
    <row r="144" spans="1:70" x14ac:dyDescent="0.25">
      <c r="A144" s="84" t="s">
        <v>340</v>
      </c>
      <c r="B144" s="116" t="s">
        <v>182</v>
      </c>
      <c r="C144" s="78">
        <f>+C145+C151</f>
        <v>143.09999999999997</v>
      </c>
      <c r="D144" s="78">
        <f t="shared" ref="D144:N144" si="52">+D145+D151</f>
        <v>627.50000000000011</v>
      </c>
      <c r="E144" s="78">
        <f t="shared" si="52"/>
        <v>-4.7000000000000028</v>
      </c>
      <c r="F144" s="78">
        <f t="shared" si="52"/>
        <v>149.19999999999999</v>
      </c>
      <c r="G144" s="78">
        <f t="shared" si="52"/>
        <v>734.19999999999993</v>
      </c>
      <c r="H144" s="78">
        <f t="shared" si="52"/>
        <v>83.5</v>
      </c>
      <c r="I144" s="78">
        <f t="shared" si="52"/>
        <v>439.69999999999993</v>
      </c>
      <c r="J144" s="78">
        <f t="shared" si="52"/>
        <v>-359.3</v>
      </c>
      <c r="K144" s="78">
        <f t="shared" si="52"/>
        <v>640.29999999999995</v>
      </c>
      <c r="L144" s="78">
        <f t="shared" si="52"/>
        <v>-163.1</v>
      </c>
      <c r="M144" s="78">
        <f t="shared" si="52"/>
        <v>393.6</v>
      </c>
      <c r="N144" s="78">
        <f t="shared" si="52"/>
        <v>-111.2</v>
      </c>
      <c r="O144" s="78">
        <v>65.100000000000023</v>
      </c>
      <c r="P144" s="78">
        <v>156.80000000000001</v>
      </c>
      <c r="Q144" s="78">
        <v>-567.30000000000007</v>
      </c>
      <c r="R144" s="78">
        <v>363.5</v>
      </c>
      <c r="S144" s="78">
        <v>429.2</v>
      </c>
      <c r="T144" s="78">
        <v>546.6</v>
      </c>
      <c r="U144" s="78">
        <v>-125.1</v>
      </c>
      <c r="V144" s="78">
        <v>-28.000000000000036</v>
      </c>
      <c r="W144" s="78">
        <v>378.19999999999993</v>
      </c>
      <c r="X144" s="78">
        <v>290.8</v>
      </c>
      <c r="Y144" s="78">
        <v>311.5</v>
      </c>
      <c r="Z144" s="78">
        <v>127.7</v>
      </c>
      <c r="AA144" s="78">
        <v>826</v>
      </c>
      <c r="AB144" s="78">
        <v>665.50000000000011</v>
      </c>
      <c r="AC144" s="78">
        <v>369.30000000000007</v>
      </c>
      <c r="AD144" s="78">
        <v>-405.00000000000006</v>
      </c>
      <c r="AE144" s="78">
        <v>-51.882169290000064</v>
      </c>
      <c r="AF144" s="78">
        <v>-152.88991991999998</v>
      </c>
      <c r="AG144" s="78">
        <v>299.00752631</v>
      </c>
      <c r="AH144" s="78">
        <v>53.08481398</v>
      </c>
      <c r="AI144" s="78">
        <v>407.26891700000004</v>
      </c>
      <c r="AJ144" s="78">
        <v>448.551401</v>
      </c>
      <c r="AK144" s="78">
        <v>281.31651600000004</v>
      </c>
      <c r="AL144" s="78">
        <v>-448.83305701</v>
      </c>
      <c r="AM144" s="78">
        <v>218.52839767</v>
      </c>
      <c r="AN144" s="78">
        <v>794.67734262999988</v>
      </c>
      <c r="AO144" s="78">
        <v>9.8610969700000268</v>
      </c>
      <c r="AP144" s="78">
        <v>189.87760398</v>
      </c>
      <c r="AQ144" s="78">
        <v>230.20564999999999</v>
      </c>
      <c r="AR144" s="78">
        <v>-630.68838700000003</v>
      </c>
      <c r="AS144" s="78">
        <v>711.97785299999987</v>
      </c>
      <c r="AT144" s="78">
        <v>-923.88046500000007</v>
      </c>
      <c r="AU144" s="78">
        <v>-97.505403720000061</v>
      </c>
      <c r="AV144" s="78">
        <v>273.42666426100016</v>
      </c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</row>
    <row r="145" spans="1:70" x14ac:dyDescent="0.25">
      <c r="A145" s="84" t="s">
        <v>341</v>
      </c>
      <c r="B145" s="117" t="s">
        <v>63</v>
      </c>
      <c r="C145" s="78">
        <f>SUM(C146:C149)</f>
        <v>3.1</v>
      </c>
      <c r="D145" s="78">
        <f t="shared" ref="D145:N145" si="53">SUM(D146:D149)</f>
        <v>10.1</v>
      </c>
      <c r="E145" s="78">
        <f t="shared" si="53"/>
        <v>13.7</v>
      </c>
      <c r="F145" s="78">
        <f t="shared" si="53"/>
        <v>13.2</v>
      </c>
      <c r="G145" s="78">
        <f t="shared" si="53"/>
        <v>16.399999999999999</v>
      </c>
      <c r="H145" s="78">
        <f t="shared" si="53"/>
        <v>15.7</v>
      </c>
      <c r="I145" s="78">
        <f t="shared" si="53"/>
        <v>16.399999999999999</v>
      </c>
      <c r="J145" s="78">
        <f t="shared" si="53"/>
        <v>18</v>
      </c>
      <c r="K145" s="78">
        <f t="shared" si="53"/>
        <v>15.9</v>
      </c>
      <c r="L145" s="78">
        <f t="shared" si="53"/>
        <v>12.4</v>
      </c>
      <c r="M145" s="78">
        <f t="shared" si="53"/>
        <v>14.8</v>
      </c>
      <c r="N145" s="78">
        <f t="shared" si="53"/>
        <v>10.7</v>
      </c>
      <c r="O145" s="78">
        <v>24.1</v>
      </c>
      <c r="P145" s="78">
        <v>16.8</v>
      </c>
      <c r="Q145" s="78">
        <v>17.8</v>
      </c>
      <c r="R145" s="78">
        <v>86.5</v>
      </c>
      <c r="S145" s="78">
        <v>-7.2999999999999989</v>
      </c>
      <c r="T145" s="78">
        <v>67.199999999999989</v>
      </c>
      <c r="U145" s="78">
        <v>48</v>
      </c>
      <c r="V145" s="78">
        <v>57.9</v>
      </c>
      <c r="W145" s="78">
        <v>31.400000000000002</v>
      </c>
      <c r="X145" s="78">
        <v>171</v>
      </c>
      <c r="Y145" s="78">
        <v>-8.8000000000000007</v>
      </c>
      <c r="Z145" s="78">
        <v>-77.2</v>
      </c>
      <c r="AA145" s="78">
        <v>111.5</v>
      </c>
      <c r="AB145" s="78">
        <v>6.1</v>
      </c>
      <c r="AC145" s="78">
        <v>6.8000000000000007</v>
      </c>
      <c r="AD145" s="78">
        <v>137.80000000000001</v>
      </c>
      <c r="AE145" s="78">
        <v>145.11766276</v>
      </c>
      <c r="AF145" s="78">
        <v>3.1715768</v>
      </c>
      <c r="AG145" s="78">
        <v>10.45820713</v>
      </c>
      <c r="AH145" s="78">
        <v>3.3602022600000003</v>
      </c>
      <c r="AI145" s="78">
        <v>8.4587621300000002</v>
      </c>
      <c r="AJ145" s="78">
        <v>18.194269949999999</v>
      </c>
      <c r="AK145" s="78">
        <v>22.055675870000002</v>
      </c>
      <c r="AL145" s="78">
        <v>18.227901410000001</v>
      </c>
      <c r="AM145" s="78">
        <v>-7.2033207700000004</v>
      </c>
      <c r="AN145" s="78">
        <v>4.7481326799999994</v>
      </c>
      <c r="AO145" s="78">
        <v>-58.752090500000001</v>
      </c>
      <c r="AP145" s="78">
        <v>-16.934902170000001</v>
      </c>
      <c r="AQ145" s="78">
        <v>7.7696532699999992</v>
      </c>
      <c r="AR145" s="78">
        <v>6.9193076200000005</v>
      </c>
      <c r="AS145" s="78">
        <v>1.4209220899999999</v>
      </c>
      <c r="AT145" s="78">
        <v>19.109545309999998</v>
      </c>
      <c r="AU145" s="78">
        <v>-31.844145340000004</v>
      </c>
      <c r="AV145" s="78">
        <v>-106.56025425999999</v>
      </c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</row>
    <row r="146" spans="1:70" x14ac:dyDescent="0.25">
      <c r="A146" s="84" t="s">
        <v>342</v>
      </c>
      <c r="B146" s="118" t="s">
        <v>69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  <c r="I146" s="78">
        <v>0</v>
      </c>
      <c r="J146" s="78">
        <v>0</v>
      </c>
      <c r="K146" s="78">
        <v>0</v>
      </c>
      <c r="L146" s="78">
        <v>0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  <c r="W146" s="78">
        <v>0</v>
      </c>
      <c r="X146" s="78">
        <v>0</v>
      </c>
      <c r="Y146" s="78">
        <v>0</v>
      </c>
      <c r="Z146" s="78">
        <v>0</v>
      </c>
      <c r="AA146" s="78">
        <v>0</v>
      </c>
      <c r="AB146" s="78">
        <v>0</v>
      </c>
      <c r="AC146" s="78">
        <v>0</v>
      </c>
      <c r="AD146" s="78">
        <v>0</v>
      </c>
      <c r="AE146" s="78">
        <v>0</v>
      </c>
      <c r="AF146" s="78">
        <v>0</v>
      </c>
      <c r="AG146" s="78">
        <v>0</v>
      </c>
      <c r="AH146" s="78">
        <v>0</v>
      </c>
      <c r="AI146" s="78">
        <v>0</v>
      </c>
      <c r="AJ146" s="78">
        <v>0</v>
      </c>
      <c r="AK146" s="78">
        <v>0</v>
      </c>
      <c r="AL146" s="78">
        <v>0</v>
      </c>
      <c r="AM146" s="78">
        <v>0</v>
      </c>
      <c r="AN146" s="78">
        <v>0</v>
      </c>
      <c r="AO146" s="78">
        <v>0</v>
      </c>
      <c r="AP146" s="78">
        <v>0</v>
      </c>
      <c r="AQ146" s="78">
        <v>0</v>
      </c>
      <c r="AR146" s="78">
        <v>0</v>
      </c>
      <c r="AS146" s="78">
        <v>0</v>
      </c>
      <c r="AT146" s="78">
        <v>0</v>
      </c>
      <c r="AU146" s="78">
        <v>0</v>
      </c>
      <c r="AV146" s="78">
        <v>0</v>
      </c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</row>
    <row r="147" spans="1:70" x14ac:dyDescent="0.25">
      <c r="A147" s="84" t="s">
        <v>343</v>
      </c>
      <c r="B147" s="118" t="s">
        <v>70</v>
      </c>
      <c r="C147" s="78">
        <v>0</v>
      </c>
      <c r="D147" s="78">
        <v>0</v>
      </c>
      <c r="E147" s="78">
        <v>0</v>
      </c>
      <c r="F147" s="78">
        <v>0</v>
      </c>
      <c r="G147" s="78">
        <v>0</v>
      </c>
      <c r="H147" s="78">
        <v>0</v>
      </c>
      <c r="I147" s="78">
        <v>0</v>
      </c>
      <c r="J147" s="78">
        <v>0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8">
        <v>0</v>
      </c>
      <c r="V147" s="78">
        <v>0</v>
      </c>
      <c r="W147" s="78">
        <v>0</v>
      </c>
      <c r="X147" s="78">
        <v>0</v>
      </c>
      <c r="Y147" s="78">
        <v>0</v>
      </c>
      <c r="Z147" s="78">
        <v>0</v>
      </c>
      <c r="AA147" s="78">
        <v>0</v>
      </c>
      <c r="AB147" s="78">
        <v>0</v>
      </c>
      <c r="AC147" s="78">
        <v>0</v>
      </c>
      <c r="AD147" s="78">
        <v>0</v>
      </c>
      <c r="AE147" s="78">
        <v>0</v>
      </c>
      <c r="AF147" s="78">
        <v>0</v>
      </c>
      <c r="AG147" s="78">
        <v>0</v>
      </c>
      <c r="AH147" s="78">
        <v>0</v>
      </c>
      <c r="AI147" s="78">
        <v>0</v>
      </c>
      <c r="AJ147" s="78">
        <v>0</v>
      </c>
      <c r="AK147" s="78">
        <v>0</v>
      </c>
      <c r="AL147" s="78">
        <v>0</v>
      </c>
      <c r="AM147" s="78">
        <v>0</v>
      </c>
      <c r="AN147" s="78">
        <v>0</v>
      </c>
      <c r="AO147" s="78">
        <v>0</v>
      </c>
      <c r="AP147" s="78">
        <v>0</v>
      </c>
      <c r="AQ147" s="78">
        <v>0</v>
      </c>
      <c r="AR147" s="78">
        <v>0</v>
      </c>
      <c r="AS147" s="78">
        <v>0</v>
      </c>
      <c r="AT147" s="78">
        <v>0</v>
      </c>
      <c r="AU147" s="78">
        <v>0</v>
      </c>
      <c r="AV147" s="78">
        <v>0</v>
      </c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</row>
    <row r="148" spans="1:70" x14ac:dyDescent="0.25">
      <c r="A148" s="84" t="s">
        <v>344</v>
      </c>
      <c r="B148" s="118" t="s">
        <v>71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  <c r="I148" s="78">
        <v>0</v>
      </c>
      <c r="J148" s="78">
        <v>0</v>
      </c>
      <c r="K148" s="78">
        <v>0</v>
      </c>
      <c r="L148" s="78">
        <v>0</v>
      </c>
      <c r="M148" s="78">
        <v>0</v>
      </c>
      <c r="N148" s="78">
        <v>0</v>
      </c>
      <c r="O148" s="78">
        <v>0</v>
      </c>
      <c r="P148" s="78">
        <v>0</v>
      </c>
      <c r="Q148" s="78">
        <v>0</v>
      </c>
      <c r="R148" s="78">
        <v>1.9</v>
      </c>
      <c r="S148" s="78">
        <v>0.9</v>
      </c>
      <c r="T148" s="78">
        <v>1.6</v>
      </c>
      <c r="U148" s="78">
        <v>-1.5</v>
      </c>
      <c r="V148" s="78">
        <v>-0.6</v>
      </c>
      <c r="W148" s="78">
        <v>3.2</v>
      </c>
      <c r="X148" s="78">
        <v>1.7</v>
      </c>
      <c r="Y148" s="78">
        <v>-0.4</v>
      </c>
      <c r="Z148" s="78">
        <v>-0.2</v>
      </c>
      <c r="AA148" s="78">
        <v>1</v>
      </c>
      <c r="AB148" s="78">
        <v>6.8</v>
      </c>
      <c r="AC148" s="78">
        <v>2.6</v>
      </c>
      <c r="AD148" s="78">
        <v>-0.7</v>
      </c>
      <c r="AE148" s="78">
        <v>136.31766275999999</v>
      </c>
      <c r="AF148" s="78">
        <v>2.4149783999999999</v>
      </c>
      <c r="AG148" s="78">
        <v>9.7016087300000002</v>
      </c>
      <c r="AH148" s="78">
        <v>2.59760386</v>
      </c>
      <c r="AI148" s="78">
        <v>13.620162130000001</v>
      </c>
      <c r="AJ148" s="78">
        <v>10.33006995</v>
      </c>
      <c r="AK148" s="78">
        <v>12.32219287</v>
      </c>
      <c r="AL148" s="78">
        <v>15.250301410000001</v>
      </c>
      <c r="AM148" s="78">
        <v>-2.4526778</v>
      </c>
      <c r="AN148" s="78">
        <v>1.40223532</v>
      </c>
      <c r="AO148" s="78">
        <v>-61.961487859999998</v>
      </c>
      <c r="AP148" s="78">
        <v>-25.021616219999999</v>
      </c>
      <c r="AQ148" s="78">
        <v>20.781563269999999</v>
      </c>
      <c r="AR148" s="78">
        <v>6.5002076200000003</v>
      </c>
      <c r="AS148" s="78">
        <v>8.6152090000000001E-2</v>
      </c>
      <c r="AT148" s="78">
        <v>17.774775309999999</v>
      </c>
      <c r="AU148" s="78">
        <v>-46.061274930000003</v>
      </c>
      <c r="AV148" s="78">
        <v>26.123084989999999</v>
      </c>
      <c r="BG148" s="136"/>
      <c r="BH148" s="136"/>
      <c r="BI148" s="136"/>
      <c r="BJ148" s="136"/>
      <c r="BK148" s="136"/>
      <c r="BL148" s="136"/>
      <c r="BM148" s="136"/>
      <c r="BN148" s="136"/>
      <c r="BO148" s="136"/>
      <c r="BP148" s="136"/>
      <c r="BQ148" s="136"/>
      <c r="BR148" s="136"/>
    </row>
    <row r="149" spans="1:70" x14ac:dyDescent="0.25">
      <c r="A149" s="84" t="s">
        <v>345</v>
      </c>
      <c r="B149" s="118" t="s">
        <v>20</v>
      </c>
      <c r="C149" s="78">
        <v>3.1</v>
      </c>
      <c r="D149" s="78">
        <v>10.1</v>
      </c>
      <c r="E149" s="78">
        <v>13.7</v>
      </c>
      <c r="F149" s="78">
        <v>13.2</v>
      </c>
      <c r="G149" s="78">
        <v>16.399999999999999</v>
      </c>
      <c r="H149" s="78">
        <v>15.7</v>
      </c>
      <c r="I149" s="78">
        <v>16.399999999999999</v>
      </c>
      <c r="J149" s="78">
        <v>18</v>
      </c>
      <c r="K149" s="78">
        <v>15.9</v>
      </c>
      <c r="L149" s="78">
        <v>12.4</v>
      </c>
      <c r="M149" s="78">
        <v>14.8</v>
      </c>
      <c r="N149" s="78">
        <v>10.7</v>
      </c>
      <c r="O149" s="78">
        <v>24.1</v>
      </c>
      <c r="P149" s="78">
        <v>16.8</v>
      </c>
      <c r="Q149" s="78">
        <v>17.8</v>
      </c>
      <c r="R149" s="78">
        <v>84.6</v>
      </c>
      <c r="S149" s="78">
        <v>-8.1999999999999993</v>
      </c>
      <c r="T149" s="78">
        <v>65.599999999999994</v>
      </c>
      <c r="U149" s="78">
        <v>49.5</v>
      </c>
      <c r="V149" s="78">
        <v>58.5</v>
      </c>
      <c r="W149" s="78">
        <v>28.200000000000003</v>
      </c>
      <c r="X149" s="78">
        <v>169.3</v>
      </c>
      <c r="Y149" s="78">
        <v>-8.4</v>
      </c>
      <c r="Z149" s="78">
        <v>-77</v>
      </c>
      <c r="AA149" s="78">
        <v>110.5</v>
      </c>
      <c r="AB149" s="78">
        <v>-0.7</v>
      </c>
      <c r="AC149" s="78">
        <v>4.2</v>
      </c>
      <c r="AD149" s="78">
        <v>138.5</v>
      </c>
      <c r="AE149" s="78">
        <v>8.8000000000000007</v>
      </c>
      <c r="AF149" s="78">
        <v>0.75659840000000012</v>
      </c>
      <c r="AG149" s="78">
        <v>0.75659840000000012</v>
      </c>
      <c r="AH149" s="78">
        <v>0.76259840000000012</v>
      </c>
      <c r="AI149" s="78">
        <v>-5.1614000000000004</v>
      </c>
      <c r="AJ149" s="78">
        <v>7.8642000000000003</v>
      </c>
      <c r="AK149" s="78">
        <v>9.7334829999999997</v>
      </c>
      <c r="AL149" s="78">
        <v>2.9775999999999998</v>
      </c>
      <c r="AM149" s="78">
        <v>-4.7506429700000004</v>
      </c>
      <c r="AN149" s="78">
        <v>3.3458973599999999</v>
      </c>
      <c r="AO149" s="78">
        <v>3.2093973599999996</v>
      </c>
      <c r="AP149" s="78">
        <v>8.0867140499999994</v>
      </c>
      <c r="AQ149" s="78">
        <v>-13.01191</v>
      </c>
      <c r="AR149" s="78">
        <v>0.41910000000000003</v>
      </c>
      <c r="AS149" s="78">
        <v>1.33477</v>
      </c>
      <c r="AT149" s="78">
        <v>1.33477</v>
      </c>
      <c r="AU149" s="78">
        <v>14.217129590000001</v>
      </c>
      <c r="AV149" s="78">
        <v>-132.68333924999999</v>
      </c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36"/>
      <c r="BR149" s="136"/>
    </row>
    <row r="150" spans="1:70" x14ac:dyDescent="0.25">
      <c r="A150" s="84" t="s">
        <v>346</v>
      </c>
      <c r="B150" s="120" t="s">
        <v>190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  <c r="I150" s="78">
        <v>0</v>
      </c>
      <c r="J150" s="78">
        <v>0</v>
      </c>
      <c r="K150" s="78">
        <v>0</v>
      </c>
      <c r="L150" s="78">
        <v>0</v>
      </c>
      <c r="M150" s="78">
        <v>0</v>
      </c>
      <c r="N150" s="78">
        <v>0</v>
      </c>
      <c r="O150" s="78">
        <v>0</v>
      </c>
      <c r="P150" s="78">
        <v>0</v>
      </c>
      <c r="Q150" s="78">
        <v>0</v>
      </c>
      <c r="R150" s="78">
        <v>0</v>
      </c>
      <c r="S150" s="78">
        <v>-10.9</v>
      </c>
      <c r="T150" s="78">
        <v>62.8</v>
      </c>
      <c r="U150" s="78">
        <v>46.6</v>
      </c>
      <c r="V150" s="78">
        <v>55.5</v>
      </c>
      <c r="W150" s="78">
        <v>18.200000000000003</v>
      </c>
      <c r="X150" s="78">
        <v>169.3</v>
      </c>
      <c r="Y150" s="78">
        <v>-8.4</v>
      </c>
      <c r="Z150" s="78">
        <v>-72.3</v>
      </c>
      <c r="AA150" s="78">
        <v>110.2</v>
      </c>
      <c r="AB150" s="78">
        <v>-1.8</v>
      </c>
      <c r="AC150" s="78">
        <v>3.1</v>
      </c>
      <c r="AD150" s="78">
        <v>137.4</v>
      </c>
      <c r="AE150" s="78">
        <v>8.8000000000000007</v>
      </c>
      <c r="AF150" s="78">
        <v>0.2</v>
      </c>
      <c r="AG150" s="78">
        <v>0.2</v>
      </c>
      <c r="AH150" s="78">
        <v>0.2</v>
      </c>
      <c r="AI150" s="78">
        <v>-6.8628</v>
      </c>
      <c r="AJ150" s="78">
        <v>6.1627999999999998</v>
      </c>
      <c r="AK150" s="78">
        <v>2.7972000000000001</v>
      </c>
      <c r="AL150" s="78">
        <v>1.1762999999999999</v>
      </c>
      <c r="AM150" s="78">
        <v>-5.4356</v>
      </c>
      <c r="AN150" s="78">
        <v>1.9782</v>
      </c>
      <c r="AO150" s="78">
        <v>1.8416999999999999</v>
      </c>
      <c r="AP150" s="78">
        <v>6.7168000000000001</v>
      </c>
      <c r="AQ150" s="78">
        <v>-13.497199999999999</v>
      </c>
      <c r="AR150" s="78">
        <v>0.31909999999999999</v>
      </c>
      <c r="AS150" s="78">
        <v>1.2347699999999999</v>
      </c>
      <c r="AT150" s="78">
        <v>1.2347699999999999</v>
      </c>
      <c r="AU150" s="78">
        <v>14.217129590000001</v>
      </c>
      <c r="AV150" s="78">
        <v>-132.68333924999999</v>
      </c>
      <c r="BG150" s="136"/>
      <c r="BH150" s="136"/>
      <c r="BI150" s="136"/>
      <c r="BJ150" s="136"/>
      <c r="BK150" s="136"/>
      <c r="BL150" s="136"/>
      <c r="BM150" s="136"/>
      <c r="BN150" s="136"/>
      <c r="BO150" s="136"/>
      <c r="BP150" s="136"/>
      <c r="BQ150" s="136"/>
      <c r="BR150" s="136"/>
    </row>
    <row r="151" spans="1:70" x14ac:dyDescent="0.25">
      <c r="A151" s="84" t="s">
        <v>347</v>
      </c>
      <c r="B151" s="117" t="s">
        <v>73</v>
      </c>
      <c r="C151" s="78">
        <f>SUM(C152:C155)</f>
        <v>139.99999999999997</v>
      </c>
      <c r="D151" s="78">
        <f t="shared" ref="D151:N151" si="54">SUM(D152:D155)</f>
        <v>617.40000000000009</v>
      </c>
      <c r="E151" s="78">
        <f t="shared" si="54"/>
        <v>-18.400000000000002</v>
      </c>
      <c r="F151" s="78">
        <f t="shared" si="54"/>
        <v>136</v>
      </c>
      <c r="G151" s="78">
        <f t="shared" si="54"/>
        <v>717.8</v>
      </c>
      <c r="H151" s="78">
        <f t="shared" si="54"/>
        <v>67.8</v>
      </c>
      <c r="I151" s="78">
        <f t="shared" si="54"/>
        <v>423.29999999999995</v>
      </c>
      <c r="J151" s="78">
        <f t="shared" si="54"/>
        <v>-377.3</v>
      </c>
      <c r="K151" s="78">
        <f t="shared" si="54"/>
        <v>624.4</v>
      </c>
      <c r="L151" s="78">
        <f t="shared" si="54"/>
        <v>-175.5</v>
      </c>
      <c r="M151" s="78">
        <f t="shared" si="54"/>
        <v>378.8</v>
      </c>
      <c r="N151" s="78">
        <f t="shared" si="54"/>
        <v>-121.9</v>
      </c>
      <c r="O151" s="78">
        <v>41.000000000000014</v>
      </c>
      <c r="P151" s="78">
        <v>140</v>
      </c>
      <c r="Q151" s="78">
        <v>-585.1</v>
      </c>
      <c r="R151" s="78">
        <v>277</v>
      </c>
      <c r="S151" s="78">
        <v>436.5</v>
      </c>
      <c r="T151" s="78">
        <v>479.40000000000003</v>
      </c>
      <c r="U151" s="78">
        <v>-173.1</v>
      </c>
      <c r="V151" s="78">
        <v>-85.900000000000034</v>
      </c>
      <c r="W151" s="78">
        <v>346.79999999999995</v>
      </c>
      <c r="X151" s="78">
        <v>119.8</v>
      </c>
      <c r="Y151" s="78">
        <v>320.3</v>
      </c>
      <c r="Z151" s="78">
        <v>204.9</v>
      </c>
      <c r="AA151" s="78">
        <v>714.5</v>
      </c>
      <c r="AB151" s="78">
        <v>659.40000000000009</v>
      </c>
      <c r="AC151" s="78">
        <v>362.50000000000006</v>
      </c>
      <c r="AD151" s="78">
        <v>-542.80000000000007</v>
      </c>
      <c r="AE151" s="78">
        <v>-196.99983205000007</v>
      </c>
      <c r="AF151" s="78">
        <v>-156.06149671999998</v>
      </c>
      <c r="AG151" s="78">
        <v>288.54931918</v>
      </c>
      <c r="AH151" s="78">
        <v>49.724611719999999</v>
      </c>
      <c r="AI151" s="78">
        <v>398.81015487000002</v>
      </c>
      <c r="AJ151" s="78">
        <v>430.35713105000002</v>
      </c>
      <c r="AK151" s="78">
        <v>259.26084013000002</v>
      </c>
      <c r="AL151" s="78">
        <v>-467.06095842000002</v>
      </c>
      <c r="AM151" s="78">
        <v>225.73171844000001</v>
      </c>
      <c r="AN151" s="78">
        <v>789.92920994999986</v>
      </c>
      <c r="AO151" s="78">
        <v>68.613187470000028</v>
      </c>
      <c r="AP151" s="78">
        <v>206.81250615000002</v>
      </c>
      <c r="AQ151" s="78">
        <v>222.43599673</v>
      </c>
      <c r="AR151" s="78">
        <v>-637.60769462000007</v>
      </c>
      <c r="AS151" s="78">
        <v>710.55693090999989</v>
      </c>
      <c r="AT151" s="78">
        <v>-942.99001031000012</v>
      </c>
      <c r="AU151" s="78">
        <v>-65.661258380000049</v>
      </c>
      <c r="AV151" s="78">
        <v>379.98691852100012</v>
      </c>
      <c r="BG151" s="136"/>
      <c r="BH151" s="136"/>
      <c r="BI151" s="136"/>
      <c r="BJ151" s="136"/>
      <c r="BK151" s="136"/>
      <c r="BL151" s="136"/>
      <c r="BM151" s="136"/>
      <c r="BN151" s="136"/>
      <c r="BO151" s="136"/>
      <c r="BP151" s="136"/>
      <c r="BQ151" s="136"/>
      <c r="BR151" s="136"/>
    </row>
    <row r="152" spans="1:70" x14ac:dyDescent="0.25">
      <c r="A152" s="84" t="s">
        <v>348</v>
      </c>
      <c r="B152" s="118" t="s">
        <v>69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78">
        <v>0</v>
      </c>
      <c r="AC152" s="78">
        <v>0</v>
      </c>
      <c r="AD152" s="78">
        <v>0</v>
      </c>
      <c r="AE152" s="78">
        <v>0</v>
      </c>
      <c r="AF152" s="78">
        <v>0</v>
      </c>
      <c r="AG152" s="78">
        <v>0</v>
      </c>
      <c r="AH152" s="78">
        <v>0</v>
      </c>
      <c r="AI152" s="78">
        <v>0</v>
      </c>
      <c r="AJ152" s="78">
        <v>0</v>
      </c>
      <c r="AK152" s="78">
        <v>0</v>
      </c>
      <c r="AL152" s="78">
        <v>0</v>
      </c>
      <c r="AM152" s="78">
        <v>0</v>
      </c>
      <c r="AN152" s="78">
        <v>0</v>
      </c>
      <c r="AO152" s="78">
        <v>0</v>
      </c>
      <c r="AP152" s="78">
        <v>0</v>
      </c>
      <c r="AQ152" s="78">
        <v>0</v>
      </c>
      <c r="AR152" s="78">
        <v>0</v>
      </c>
      <c r="AS152" s="78">
        <v>0</v>
      </c>
      <c r="AT152" s="78">
        <v>0</v>
      </c>
      <c r="AU152" s="78">
        <v>0</v>
      </c>
      <c r="AV152" s="78">
        <v>0</v>
      </c>
      <c r="BG152" s="136"/>
      <c r="BH152" s="136"/>
      <c r="BI152" s="136"/>
      <c r="BJ152" s="136"/>
      <c r="BK152" s="136"/>
      <c r="BL152" s="136"/>
      <c r="BM152" s="136"/>
      <c r="BN152" s="136"/>
      <c r="BO152" s="136"/>
      <c r="BP152" s="136"/>
      <c r="BQ152" s="136"/>
      <c r="BR152" s="136"/>
    </row>
    <row r="153" spans="1:70" x14ac:dyDescent="0.25">
      <c r="A153" s="84" t="s">
        <v>349</v>
      </c>
      <c r="B153" s="118" t="s">
        <v>70</v>
      </c>
      <c r="C153" s="78">
        <v>328.9</v>
      </c>
      <c r="D153" s="78">
        <v>683.2</v>
      </c>
      <c r="E153" s="78">
        <v>-15.3</v>
      </c>
      <c r="F153" s="78">
        <v>32.299999999999997</v>
      </c>
      <c r="G153" s="78">
        <v>505.3</v>
      </c>
      <c r="H153" s="78">
        <v>-105.8</v>
      </c>
      <c r="I153" s="78">
        <v>416.4</v>
      </c>
      <c r="J153" s="78">
        <v>-362</v>
      </c>
      <c r="K153" s="78">
        <v>586.5</v>
      </c>
      <c r="L153" s="78">
        <v>-228.7</v>
      </c>
      <c r="M153" s="78">
        <v>122.9</v>
      </c>
      <c r="N153" s="78">
        <v>-72.2</v>
      </c>
      <c r="O153" s="78">
        <v>132.80000000000001</v>
      </c>
      <c r="P153" s="78">
        <v>155.1</v>
      </c>
      <c r="Q153" s="78">
        <v>-570.20000000000005</v>
      </c>
      <c r="R153" s="78">
        <v>14</v>
      </c>
      <c r="S153" s="78">
        <v>417.1</v>
      </c>
      <c r="T153" s="78">
        <v>308.10000000000002</v>
      </c>
      <c r="U153" s="78">
        <v>-188</v>
      </c>
      <c r="V153" s="78">
        <v>-210.20000000000002</v>
      </c>
      <c r="W153" s="78">
        <v>292.2</v>
      </c>
      <c r="X153" s="78">
        <v>69.099999999999994</v>
      </c>
      <c r="Y153" s="78">
        <v>-2.4</v>
      </c>
      <c r="Z153" s="78">
        <v>-11.699999999999989</v>
      </c>
      <c r="AA153" s="78">
        <v>460.20000000000005</v>
      </c>
      <c r="AB153" s="78">
        <v>421.6</v>
      </c>
      <c r="AC153" s="78">
        <v>-49.299999999999983</v>
      </c>
      <c r="AD153" s="78">
        <v>-157.99999999999997</v>
      </c>
      <c r="AE153" s="78">
        <v>228.78792681999997</v>
      </c>
      <c r="AF153" s="78">
        <v>-492.28778621000004</v>
      </c>
      <c r="AG153" s="78">
        <v>-58.208740980000002</v>
      </c>
      <c r="AH153" s="78">
        <v>-0.55386831000000214</v>
      </c>
      <c r="AI153" s="78">
        <v>262.0761</v>
      </c>
      <c r="AJ153" s="78">
        <v>144.57279999999997</v>
      </c>
      <c r="AK153" s="78">
        <v>256.20850000000002</v>
      </c>
      <c r="AL153" s="78">
        <v>-54.197300000000013</v>
      </c>
      <c r="AM153" s="78">
        <v>-239.47820000000002</v>
      </c>
      <c r="AN153" s="78">
        <v>135.67250000000001</v>
      </c>
      <c r="AO153" s="78">
        <v>36.522400000000005</v>
      </c>
      <c r="AP153" s="78">
        <v>240.36520000000002</v>
      </c>
      <c r="AQ153" s="78">
        <v>141.18987499999997</v>
      </c>
      <c r="AR153" s="78">
        <v>-304.23255400000005</v>
      </c>
      <c r="AS153" s="78">
        <v>209.526702</v>
      </c>
      <c r="AT153" s="78">
        <v>-129.43739099999999</v>
      </c>
      <c r="AU153" s="78">
        <v>-431.64512195000009</v>
      </c>
      <c r="AV153" s="78">
        <v>1212.94563926</v>
      </c>
      <c r="BG153" s="136"/>
      <c r="BH153" s="136"/>
      <c r="BI153" s="136"/>
      <c r="BJ153" s="136"/>
      <c r="BK153" s="136"/>
      <c r="BL153" s="136"/>
      <c r="BM153" s="136"/>
      <c r="BN153" s="136"/>
      <c r="BO153" s="136"/>
      <c r="BP153" s="136"/>
      <c r="BQ153" s="136"/>
      <c r="BR153" s="136"/>
    </row>
    <row r="154" spans="1:70" x14ac:dyDescent="0.25">
      <c r="A154" s="84" t="s">
        <v>350</v>
      </c>
      <c r="B154" s="118" t="s">
        <v>71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  <c r="I154" s="78">
        <v>0</v>
      </c>
      <c r="J154" s="78">
        <v>0</v>
      </c>
      <c r="K154" s="78">
        <v>0</v>
      </c>
      <c r="L154" s="78">
        <v>0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29.6</v>
      </c>
      <c r="S154" s="78">
        <v>30.5</v>
      </c>
      <c r="T154" s="78">
        <v>50.1</v>
      </c>
      <c r="U154" s="78">
        <v>-44.4</v>
      </c>
      <c r="V154" s="78">
        <v>-11.3</v>
      </c>
      <c r="W154" s="78">
        <v>49.4</v>
      </c>
      <c r="X154" s="78">
        <v>27.4</v>
      </c>
      <c r="Y154" s="78">
        <v>5.2</v>
      </c>
      <c r="Z154" s="78">
        <v>13.1</v>
      </c>
      <c r="AA154" s="78">
        <v>28</v>
      </c>
      <c r="AB154" s="78">
        <v>145.80000000000001</v>
      </c>
      <c r="AC154" s="78">
        <v>42.7</v>
      </c>
      <c r="AD154" s="78">
        <v>4.3</v>
      </c>
      <c r="AE154" s="78">
        <v>-150.76584776000001</v>
      </c>
      <c r="AF154" s="78">
        <v>-46.178099400000001</v>
      </c>
      <c r="AG154" s="78">
        <v>18.750671270000002</v>
      </c>
      <c r="AH154" s="78">
        <v>-38.629208859999999</v>
      </c>
      <c r="AI154" s="78">
        <v>-18.915448130000001</v>
      </c>
      <c r="AJ154" s="78">
        <v>200.48502805000001</v>
      </c>
      <c r="AK154" s="78">
        <v>-59.839562870000002</v>
      </c>
      <c r="AL154" s="78">
        <v>26.40663859</v>
      </c>
      <c r="AM154" s="78">
        <v>-29.773384199999999</v>
      </c>
      <c r="AN154" s="78">
        <v>-14.789295320000001</v>
      </c>
      <c r="AO154" s="78">
        <v>49.19273286</v>
      </c>
      <c r="AP154" s="78">
        <v>13.239850219999999</v>
      </c>
      <c r="AQ154" s="78">
        <v>12.43679373</v>
      </c>
      <c r="AR154" s="78">
        <v>36.220446379999998</v>
      </c>
      <c r="AS154" s="78">
        <v>-43.211908090000001</v>
      </c>
      <c r="AT154" s="78">
        <v>12.002380690000001</v>
      </c>
      <c r="AU154" s="78">
        <v>60.466083930000003</v>
      </c>
      <c r="AV154" s="78">
        <v>15.430912899999999</v>
      </c>
      <c r="BG154" s="136"/>
      <c r="BH154" s="136"/>
      <c r="BI154" s="136"/>
      <c r="BJ154" s="136"/>
      <c r="BK154" s="136"/>
      <c r="BL154" s="136"/>
      <c r="BM154" s="136"/>
      <c r="BN154" s="136"/>
      <c r="BO154" s="136"/>
      <c r="BP154" s="136"/>
      <c r="BQ154" s="136"/>
      <c r="BR154" s="136"/>
    </row>
    <row r="155" spans="1:70" x14ac:dyDescent="0.25">
      <c r="A155" s="84" t="s">
        <v>351</v>
      </c>
      <c r="B155" s="118" t="s">
        <v>20</v>
      </c>
      <c r="C155" s="78">
        <v>-188.9</v>
      </c>
      <c r="D155" s="78">
        <v>-65.8</v>
      </c>
      <c r="E155" s="78">
        <v>-3.1</v>
      </c>
      <c r="F155" s="78">
        <v>103.7</v>
      </c>
      <c r="G155" s="78">
        <v>212.5</v>
      </c>
      <c r="H155" s="78">
        <v>173.6</v>
      </c>
      <c r="I155" s="78">
        <v>6.9</v>
      </c>
      <c r="J155" s="78">
        <v>-15.3</v>
      </c>
      <c r="K155" s="78">
        <v>37.9</v>
      </c>
      <c r="L155" s="78">
        <v>53.2</v>
      </c>
      <c r="M155" s="78">
        <v>255.9</v>
      </c>
      <c r="N155" s="78">
        <v>-49.7</v>
      </c>
      <c r="O155" s="78">
        <v>-91.8</v>
      </c>
      <c r="P155" s="78">
        <v>-15.1</v>
      </c>
      <c r="Q155" s="78">
        <v>-14.9</v>
      </c>
      <c r="R155" s="78">
        <v>233.4</v>
      </c>
      <c r="S155" s="78">
        <v>-11.1</v>
      </c>
      <c r="T155" s="78">
        <v>121.19999999999999</v>
      </c>
      <c r="U155" s="78">
        <v>59.300000000000004</v>
      </c>
      <c r="V155" s="78">
        <v>135.6</v>
      </c>
      <c r="W155" s="78">
        <v>5.2</v>
      </c>
      <c r="X155" s="78">
        <v>23.299999999999997</v>
      </c>
      <c r="Y155" s="78">
        <v>317.5</v>
      </c>
      <c r="Z155" s="78">
        <v>203.5</v>
      </c>
      <c r="AA155" s="78">
        <v>226.3</v>
      </c>
      <c r="AB155" s="78">
        <v>92</v>
      </c>
      <c r="AC155" s="78">
        <v>369.1</v>
      </c>
      <c r="AD155" s="78">
        <v>-389.10000000000008</v>
      </c>
      <c r="AE155" s="78">
        <v>-275.02191111000002</v>
      </c>
      <c r="AF155" s="78">
        <v>382.40438889000001</v>
      </c>
      <c r="AG155" s="78">
        <v>328.00738889000002</v>
      </c>
      <c r="AH155" s="78">
        <v>88.907688890000003</v>
      </c>
      <c r="AI155" s="78">
        <v>155.64950300000001</v>
      </c>
      <c r="AJ155" s="78">
        <v>85.299302999999995</v>
      </c>
      <c r="AK155" s="78">
        <v>62.891902999999999</v>
      </c>
      <c r="AL155" s="78">
        <v>-439.27029700999998</v>
      </c>
      <c r="AM155" s="78">
        <v>494.98330264000003</v>
      </c>
      <c r="AN155" s="78">
        <v>669.04600526999991</v>
      </c>
      <c r="AO155" s="78">
        <v>-17.101945389999983</v>
      </c>
      <c r="AP155" s="78">
        <v>-46.792544069999998</v>
      </c>
      <c r="AQ155" s="78">
        <v>68.809328000000022</v>
      </c>
      <c r="AR155" s="78">
        <v>-369.59558700000002</v>
      </c>
      <c r="AS155" s="78">
        <v>544.24213699999996</v>
      </c>
      <c r="AT155" s="78">
        <v>-825.55500000000006</v>
      </c>
      <c r="AU155" s="78">
        <v>305.51777964000001</v>
      </c>
      <c r="AV155" s="78">
        <v>-848.38963363899995</v>
      </c>
      <c r="BG155" s="136"/>
      <c r="BH155" s="136"/>
      <c r="BI155" s="136"/>
      <c r="BJ155" s="136"/>
      <c r="BK155" s="136"/>
      <c r="BL155" s="136"/>
      <c r="BM155" s="136"/>
      <c r="BN155" s="136"/>
      <c r="BO155" s="136"/>
      <c r="BP155" s="136"/>
      <c r="BQ155" s="136"/>
      <c r="BR155" s="136"/>
    </row>
    <row r="156" spans="1:70" x14ac:dyDescent="0.25">
      <c r="A156" s="84" t="s">
        <v>352</v>
      </c>
      <c r="B156" s="120" t="s">
        <v>190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  <c r="I156" s="78">
        <v>0</v>
      </c>
      <c r="J156" s="78">
        <v>0</v>
      </c>
      <c r="K156" s="78">
        <v>0</v>
      </c>
      <c r="L156" s="78">
        <v>0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-11.7</v>
      </c>
      <c r="T156" s="78">
        <v>120.59999999999997</v>
      </c>
      <c r="U156" s="78">
        <v>58.000000000000007</v>
      </c>
      <c r="V156" s="78">
        <v>131.89999999999998</v>
      </c>
      <c r="W156" s="78">
        <v>10.000000000000007</v>
      </c>
      <c r="X156" s="78">
        <v>22.599999999999994</v>
      </c>
      <c r="Y156" s="78">
        <v>316.7</v>
      </c>
      <c r="Z156" s="78">
        <v>202.4</v>
      </c>
      <c r="AA156" s="78">
        <v>226.3</v>
      </c>
      <c r="AB156" s="78">
        <v>92</v>
      </c>
      <c r="AC156" s="78">
        <v>369.1</v>
      </c>
      <c r="AD156" s="78">
        <v>-389.10000000000008</v>
      </c>
      <c r="AE156" s="78">
        <v>-62.2</v>
      </c>
      <c r="AF156" s="78">
        <v>2</v>
      </c>
      <c r="AG156" s="78">
        <v>2</v>
      </c>
      <c r="AH156" s="78">
        <v>2</v>
      </c>
      <c r="AI156" s="78">
        <v>188.9367</v>
      </c>
      <c r="AJ156" s="78">
        <v>-14.8367</v>
      </c>
      <c r="AK156" s="78">
        <v>32.030200000000001</v>
      </c>
      <c r="AL156" s="78">
        <v>0.92869999999999986</v>
      </c>
      <c r="AM156" s="78">
        <v>102.1634</v>
      </c>
      <c r="AN156" s="78">
        <v>207.97409999999999</v>
      </c>
      <c r="AO156" s="78">
        <v>-202.35019999999997</v>
      </c>
      <c r="AP156" s="78">
        <v>-68.703199999999995</v>
      </c>
      <c r="AQ156" s="78">
        <v>-142.86859999999999</v>
      </c>
      <c r="AR156" s="78">
        <v>-128.5</v>
      </c>
      <c r="AS156" s="78">
        <v>-208.54256000000001</v>
      </c>
      <c r="AT156" s="78">
        <v>-208.54256000000001</v>
      </c>
      <c r="AU156" s="78">
        <v>65.668452720000005</v>
      </c>
      <c r="AV156" s="78">
        <v>-135.46322217900001</v>
      </c>
      <c r="BG156" s="136"/>
      <c r="BH156" s="136"/>
      <c r="BI156" s="136"/>
      <c r="BJ156" s="136"/>
      <c r="BK156" s="136"/>
      <c r="BL156" s="136"/>
      <c r="BM156" s="136"/>
      <c r="BN156" s="136"/>
      <c r="BO156" s="136"/>
      <c r="BP156" s="136"/>
      <c r="BQ156" s="136"/>
      <c r="BR156" s="136"/>
    </row>
    <row r="157" spans="1:70" x14ac:dyDescent="0.25">
      <c r="A157" s="84" t="s">
        <v>353</v>
      </c>
      <c r="B157" s="116" t="s">
        <v>188</v>
      </c>
      <c r="C157" s="78">
        <f>+C158+C164</f>
        <v>323</v>
      </c>
      <c r="D157" s="78">
        <f t="shared" ref="D157:N157" si="55">+D158+D164</f>
        <v>0</v>
      </c>
      <c r="E157" s="78">
        <f t="shared" si="55"/>
        <v>0</v>
      </c>
      <c r="F157" s="78">
        <f t="shared" si="55"/>
        <v>1000</v>
      </c>
      <c r="G157" s="78">
        <f t="shared" si="55"/>
        <v>-58.1</v>
      </c>
      <c r="H157" s="78">
        <f t="shared" si="55"/>
        <v>271.8</v>
      </c>
      <c r="I157" s="78">
        <f t="shared" si="55"/>
        <v>981</v>
      </c>
      <c r="J157" s="78">
        <f t="shared" si="55"/>
        <v>393.5</v>
      </c>
      <c r="K157" s="78">
        <f t="shared" si="55"/>
        <v>787.6</v>
      </c>
      <c r="L157" s="78">
        <f t="shared" si="55"/>
        <v>450.1</v>
      </c>
      <c r="M157" s="78">
        <f t="shared" si="55"/>
        <v>404.6</v>
      </c>
      <c r="N157" s="78">
        <f t="shared" si="55"/>
        <v>15.5</v>
      </c>
      <c r="O157" s="78">
        <v>-495.3</v>
      </c>
      <c r="P157" s="78">
        <v>806.9</v>
      </c>
      <c r="Q157" s="78">
        <v>-34.599999999999994</v>
      </c>
      <c r="R157" s="78">
        <v>225</v>
      </c>
      <c r="S157" s="78">
        <v>86.7</v>
      </c>
      <c r="T157" s="78">
        <v>741.6</v>
      </c>
      <c r="U157" s="78">
        <v>314.39999999999998</v>
      </c>
      <c r="V157" s="78">
        <v>34.499999999999972</v>
      </c>
      <c r="W157" s="78">
        <v>20.400000000000013</v>
      </c>
      <c r="X157" s="78">
        <v>420.2</v>
      </c>
      <c r="Y157" s="78">
        <v>1097.0999999999999</v>
      </c>
      <c r="Z157" s="78">
        <v>537</v>
      </c>
      <c r="AA157" s="78">
        <v>785.5</v>
      </c>
      <c r="AB157" s="78">
        <v>414.4</v>
      </c>
      <c r="AC157" s="78">
        <v>429.8</v>
      </c>
      <c r="AD157" s="78">
        <v>148.60000000000002</v>
      </c>
      <c r="AE157" s="78">
        <v>651.96782088999998</v>
      </c>
      <c r="AF157" s="78">
        <v>-74.394032960000004</v>
      </c>
      <c r="AG157" s="78">
        <v>-419.26276286000001</v>
      </c>
      <c r="AH157" s="78">
        <v>127.01282450000001</v>
      </c>
      <c r="AI157" s="78">
        <v>139.80369999999999</v>
      </c>
      <c r="AJ157" s="78">
        <v>602.30229999999995</v>
      </c>
      <c r="AK157" s="78">
        <v>743.75700000000006</v>
      </c>
      <c r="AL157" s="78">
        <v>-117.75240000000002</v>
      </c>
      <c r="AM157" s="78">
        <v>-460.49109999999996</v>
      </c>
      <c r="AN157" s="78">
        <v>1424.0437999999999</v>
      </c>
      <c r="AO157" s="78">
        <v>-44.368300000000005</v>
      </c>
      <c r="AP157" s="78">
        <v>653.71010000000001</v>
      </c>
      <c r="AQ157" s="78">
        <v>87.327653999999995</v>
      </c>
      <c r="AR157" s="78">
        <v>-156.035112</v>
      </c>
      <c r="AS157" s="78">
        <v>2025.291727</v>
      </c>
      <c r="AT157" s="78">
        <v>612.24079499999993</v>
      </c>
      <c r="AU157" s="78">
        <v>-1340.5734634600001</v>
      </c>
      <c r="AV157" s="78">
        <v>1965.4854031399998</v>
      </c>
      <c r="BG157" s="136"/>
      <c r="BH157" s="136"/>
      <c r="BI157" s="136"/>
      <c r="BJ157" s="136"/>
      <c r="BK157" s="136"/>
      <c r="BL157" s="136"/>
      <c r="BM157" s="136"/>
      <c r="BN157" s="136"/>
      <c r="BO157" s="136"/>
      <c r="BP157" s="136"/>
      <c r="BQ157" s="136"/>
      <c r="BR157" s="136"/>
    </row>
    <row r="158" spans="1:70" x14ac:dyDescent="0.25">
      <c r="A158" s="84" t="s">
        <v>354</v>
      </c>
      <c r="B158" s="117" t="s">
        <v>63</v>
      </c>
      <c r="C158" s="78">
        <f>SUM(C159:C162)</f>
        <v>0</v>
      </c>
      <c r="D158" s="78">
        <f t="shared" ref="D158:N158" si="56">SUM(D159:D162)</f>
        <v>0</v>
      </c>
      <c r="E158" s="78">
        <f t="shared" si="56"/>
        <v>0</v>
      </c>
      <c r="F158" s="78">
        <f t="shared" si="56"/>
        <v>0</v>
      </c>
      <c r="G158" s="78">
        <f t="shared" si="56"/>
        <v>0</v>
      </c>
      <c r="H158" s="78">
        <f t="shared" si="56"/>
        <v>0</v>
      </c>
      <c r="I158" s="78">
        <f t="shared" si="56"/>
        <v>0</v>
      </c>
      <c r="J158" s="78">
        <f t="shared" si="56"/>
        <v>0</v>
      </c>
      <c r="K158" s="78">
        <f t="shared" si="56"/>
        <v>0</v>
      </c>
      <c r="L158" s="78">
        <f t="shared" si="56"/>
        <v>0</v>
      </c>
      <c r="M158" s="78">
        <f t="shared" si="56"/>
        <v>0</v>
      </c>
      <c r="N158" s="78">
        <f t="shared" si="56"/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  <c r="W158" s="78">
        <v>0</v>
      </c>
      <c r="X158" s="78">
        <v>0</v>
      </c>
      <c r="Y158" s="78">
        <v>0</v>
      </c>
      <c r="Z158" s="78">
        <v>0</v>
      </c>
      <c r="AA158" s="78">
        <v>0</v>
      </c>
      <c r="AB158" s="78">
        <v>0</v>
      </c>
      <c r="AC158" s="78">
        <v>0</v>
      </c>
      <c r="AD158" s="78">
        <v>0</v>
      </c>
      <c r="AE158" s="78">
        <v>0</v>
      </c>
      <c r="AF158" s="78">
        <v>0</v>
      </c>
      <c r="AG158" s="78">
        <v>0</v>
      </c>
      <c r="AH158" s="78">
        <v>0</v>
      </c>
      <c r="AI158" s="78">
        <v>0</v>
      </c>
      <c r="AJ158" s="78">
        <v>0</v>
      </c>
      <c r="AK158" s="78">
        <v>0</v>
      </c>
      <c r="AL158" s="78">
        <v>0</v>
      </c>
      <c r="AM158" s="78">
        <v>0</v>
      </c>
      <c r="AN158" s="78">
        <v>0</v>
      </c>
      <c r="AO158" s="78">
        <v>0</v>
      </c>
      <c r="AP158" s="78">
        <v>0</v>
      </c>
      <c r="AQ158" s="78">
        <v>0</v>
      </c>
      <c r="AR158" s="78">
        <v>0</v>
      </c>
      <c r="AS158" s="78">
        <v>0</v>
      </c>
      <c r="AT158" s="78">
        <v>0</v>
      </c>
      <c r="AU158" s="78">
        <v>0</v>
      </c>
      <c r="AV158" s="78">
        <v>0</v>
      </c>
      <c r="BG158" s="136"/>
      <c r="BH158" s="136"/>
      <c r="BI158" s="136"/>
      <c r="BJ158" s="136"/>
      <c r="BK158" s="136"/>
      <c r="BL158" s="136"/>
      <c r="BM158" s="136"/>
      <c r="BN158" s="136"/>
      <c r="BO158" s="136"/>
      <c r="BP158" s="136"/>
      <c r="BQ158" s="136"/>
      <c r="BR158" s="136"/>
    </row>
    <row r="159" spans="1:70" x14ac:dyDescent="0.25">
      <c r="A159" s="84" t="s">
        <v>355</v>
      </c>
      <c r="B159" s="118" t="s">
        <v>69</v>
      </c>
      <c r="C159" s="78">
        <v>0</v>
      </c>
      <c r="D159" s="78">
        <v>0</v>
      </c>
      <c r="E159" s="78">
        <v>0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  <c r="W159" s="78">
        <v>0</v>
      </c>
      <c r="X159" s="78">
        <v>0</v>
      </c>
      <c r="Y159" s="78">
        <v>0</v>
      </c>
      <c r="Z159" s="78">
        <v>0</v>
      </c>
      <c r="AA159" s="78">
        <v>0</v>
      </c>
      <c r="AB159" s="78">
        <v>0</v>
      </c>
      <c r="AC159" s="78">
        <v>0</v>
      </c>
      <c r="AD159" s="78">
        <v>0</v>
      </c>
      <c r="AE159" s="78">
        <v>0</v>
      </c>
      <c r="AF159" s="78">
        <v>0</v>
      </c>
      <c r="AG159" s="78">
        <v>0</v>
      </c>
      <c r="AH159" s="78">
        <v>0</v>
      </c>
      <c r="AI159" s="78">
        <v>0</v>
      </c>
      <c r="AJ159" s="78">
        <v>0</v>
      </c>
      <c r="AK159" s="78">
        <v>0</v>
      </c>
      <c r="AL159" s="78">
        <v>0</v>
      </c>
      <c r="AM159" s="78">
        <v>0</v>
      </c>
      <c r="AN159" s="78">
        <v>0</v>
      </c>
      <c r="AO159" s="78">
        <v>0</v>
      </c>
      <c r="AP159" s="78">
        <v>0</v>
      </c>
      <c r="AQ159" s="78">
        <v>0</v>
      </c>
      <c r="AR159" s="78">
        <v>0</v>
      </c>
      <c r="AS159" s="78">
        <v>0</v>
      </c>
      <c r="AT159" s="78">
        <v>0</v>
      </c>
      <c r="AU159" s="78">
        <v>0</v>
      </c>
      <c r="AV159" s="78">
        <v>0</v>
      </c>
      <c r="BG159" s="136"/>
      <c r="BH159" s="136"/>
      <c r="BI159" s="136"/>
      <c r="BJ159" s="136"/>
      <c r="BK159" s="136"/>
      <c r="BL159" s="136"/>
      <c r="BM159" s="136"/>
      <c r="BN159" s="136"/>
      <c r="BO159" s="136"/>
      <c r="BP159" s="136"/>
      <c r="BQ159" s="136"/>
      <c r="BR159" s="136"/>
    </row>
    <row r="160" spans="1:70" x14ac:dyDescent="0.25">
      <c r="A160" s="84" t="s">
        <v>356</v>
      </c>
      <c r="B160" s="118" t="s">
        <v>70</v>
      </c>
      <c r="C160" s="78">
        <v>0</v>
      </c>
      <c r="D160" s="78">
        <v>0</v>
      </c>
      <c r="E160" s="78">
        <v>0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AL160" s="78">
        <v>0</v>
      </c>
      <c r="AM160" s="78">
        <v>0</v>
      </c>
      <c r="AN160" s="78">
        <v>0</v>
      </c>
      <c r="AO160" s="78">
        <v>0</v>
      </c>
      <c r="AP160" s="78">
        <v>0</v>
      </c>
      <c r="AQ160" s="78">
        <v>0</v>
      </c>
      <c r="AR160" s="78">
        <v>0</v>
      </c>
      <c r="AS160" s="78">
        <v>0</v>
      </c>
      <c r="AT160" s="78">
        <v>0</v>
      </c>
      <c r="AU160" s="78">
        <v>0</v>
      </c>
      <c r="AV160" s="78">
        <v>0</v>
      </c>
      <c r="BG160" s="136"/>
      <c r="BH160" s="136"/>
      <c r="BI160" s="136"/>
      <c r="BJ160" s="136"/>
      <c r="BK160" s="136"/>
      <c r="BL160" s="136"/>
      <c r="BM160" s="136"/>
      <c r="BN160" s="136"/>
      <c r="BO160" s="136"/>
      <c r="BP160" s="136"/>
      <c r="BQ160" s="136"/>
      <c r="BR160" s="136"/>
    </row>
    <row r="161" spans="1:70" x14ac:dyDescent="0.25">
      <c r="A161" s="84" t="s">
        <v>357</v>
      </c>
      <c r="B161" s="118" t="s">
        <v>71</v>
      </c>
      <c r="C161" s="78">
        <v>0</v>
      </c>
      <c r="D161" s="78">
        <v>0</v>
      </c>
      <c r="E161" s="78">
        <v>0</v>
      </c>
      <c r="F161" s="78">
        <v>0</v>
      </c>
      <c r="G161" s="78">
        <v>0</v>
      </c>
      <c r="H161" s="78">
        <v>0</v>
      </c>
      <c r="I161" s="78">
        <v>0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  <c r="W161" s="78">
        <v>0</v>
      </c>
      <c r="X161" s="78">
        <v>0</v>
      </c>
      <c r="Y161" s="78">
        <v>0</v>
      </c>
      <c r="Z161" s="78">
        <v>0</v>
      </c>
      <c r="AA161" s="78">
        <v>0</v>
      </c>
      <c r="AB161" s="78">
        <v>0</v>
      </c>
      <c r="AC161" s="78">
        <v>0</v>
      </c>
      <c r="AD161" s="78">
        <v>0</v>
      </c>
      <c r="AE161" s="78">
        <v>0</v>
      </c>
      <c r="AF161" s="78">
        <v>0</v>
      </c>
      <c r="AG161" s="78">
        <v>0</v>
      </c>
      <c r="AH161" s="78">
        <v>0</v>
      </c>
      <c r="AI161" s="78">
        <v>0</v>
      </c>
      <c r="AJ161" s="78">
        <v>0</v>
      </c>
      <c r="AK161" s="78">
        <v>0</v>
      </c>
      <c r="AL161" s="78">
        <v>0</v>
      </c>
      <c r="AM161" s="78">
        <v>0</v>
      </c>
      <c r="AN161" s="78">
        <v>0</v>
      </c>
      <c r="AO161" s="78">
        <v>0</v>
      </c>
      <c r="AP161" s="78">
        <v>0</v>
      </c>
      <c r="AQ161" s="78">
        <v>0</v>
      </c>
      <c r="AR161" s="78">
        <v>0</v>
      </c>
      <c r="AS161" s="78">
        <v>0</v>
      </c>
      <c r="AT161" s="78">
        <v>0</v>
      </c>
      <c r="AU161" s="78">
        <v>0</v>
      </c>
      <c r="AV161" s="78">
        <v>0</v>
      </c>
      <c r="BG161" s="136"/>
      <c r="BH161" s="136"/>
      <c r="BI161" s="136"/>
      <c r="BJ161" s="136"/>
      <c r="BK161" s="136"/>
      <c r="BL161" s="136"/>
      <c r="BM161" s="136"/>
      <c r="BN161" s="136"/>
      <c r="BO161" s="136"/>
      <c r="BP161" s="136"/>
      <c r="BQ161" s="136"/>
      <c r="BR161" s="136"/>
    </row>
    <row r="162" spans="1:70" x14ac:dyDescent="0.25">
      <c r="A162" s="84" t="s">
        <v>358</v>
      </c>
      <c r="B162" s="118" t="s">
        <v>20</v>
      </c>
      <c r="C162" s="78">
        <v>0</v>
      </c>
      <c r="D162" s="78">
        <v>0</v>
      </c>
      <c r="E162" s="78">
        <v>0</v>
      </c>
      <c r="F162" s="78">
        <v>0</v>
      </c>
      <c r="G162" s="78">
        <v>0</v>
      </c>
      <c r="H162" s="78">
        <v>0</v>
      </c>
      <c r="I162" s="78">
        <v>0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  <c r="W162" s="78">
        <v>0</v>
      </c>
      <c r="X162" s="78">
        <v>0</v>
      </c>
      <c r="Y162" s="78">
        <v>0</v>
      </c>
      <c r="Z162" s="78">
        <v>0</v>
      </c>
      <c r="AA162" s="78">
        <v>0</v>
      </c>
      <c r="AB162" s="78">
        <v>0</v>
      </c>
      <c r="AC162" s="78">
        <v>0</v>
      </c>
      <c r="AD162" s="78">
        <v>0</v>
      </c>
      <c r="AE162" s="78">
        <v>0</v>
      </c>
      <c r="AF162" s="78">
        <v>0</v>
      </c>
      <c r="AG162" s="78">
        <v>0</v>
      </c>
      <c r="AH162" s="78">
        <v>0</v>
      </c>
      <c r="AI162" s="78">
        <v>0</v>
      </c>
      <c r="AJ162" s="78">
        <v>0</v>
      </c>
      <c r="AK162" s="78">
        <v>0</v>
      </c>
      <c r="AL162" s="78">
        <v>0</v>
      </c>
      <c r="AM162" s="78">
        <v>0</v>
      </c>
      <c r="AN162" s="78">
        <v>0</v>
      </c>
      <c r="AO162" s="78">
        <v>0</v>
      </c>
      <c r="AP162" s="78">
        <v>0</v>
      </c>
      <c r="AQ162" s="78">
        <v>0</v>
      </c>
      <c r="AR162" s="78">
        <v>0</v>
      </c>
      <c r="AS162" s="78">
        <v>0</v>
      </c>
      <c r="AT162" s="78">
        <v>0</v>
      </c>
      <c r="AU162" s="78">
        <v>0</v>
      </c>
      <c r="AV162" s="78">
        <v>0</v>
      </c>
      <c r="BG162" s="136"/>
      <c r="BH162" s="136"/>
      <c r="BI162" s="136"/>
      <c r="BJ162" s="136"/>
      <c r="BK162" s="136"/>
      <c r="BL162" s="136"/>
      <c r="BM162" s="136"/>
      <c r="BN162" s="136"/>
      <c r="BO162" s="136"/>
      <c r="BP162" s="136"/>
      <c r="BQ162" s="136"/>
      <c r="BR162" s="136"/>
    </row>
    <row r="163" spans="1:70" x14ac:dyDescent="0.25">
      <c r="A163" s="84" t="s">
        <v>359</v>
      </c>
      <c r="B163" s="120" t="s">
        <v>191</v>
      </c>
      <c r="C163" s="78">
        <v>0</v>
      </c>
      <c r="D163" s="78">
        <v>0</v>
      </c>
      <c r="E163" s="78">
        <v>0</v>
      </c>
      <c r="F163" s="78">
        <v>0</v>
      </c>
      <c r="G163" s="78">
        <v>0</v>
      </c>
      <c r="H163" s="78">
        <v>0</v>
      </c>
      <c r="I163" s="78">
        <v>0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  <c r="W163" s="78">
        <v>0</v>
      </c>
      <c r="X163" s="78">
        <v>0</v>
      </c>
      <c r="Y163" s="78">
        <v>0</v>
      </c>
      <c r="Z163" s="78">
        <v>0</v>
      </c>
      <c r="AA163" s="78">
        <v>0</v>
      </c>
      <c r="AB163" s="78">
        <v>0</v>
      </c>
      <c r="AC163" s="78">
        <v>0</v>
      </c>
      <c r="AD163" s="78">
        <v>0</v>
      </c>
      <c r="AE163" s="78">
        <v>0</v>
      </c>
      <c r="AF163" s="78">
        <v>0</v>
      </c>
      <c r="AG163" s="78">
        <v>0</v>
      </c>
      <c r="AH163" s="78">
        <v>0</v>
      </c>
      <c r="AI163" s="78">
        <v>0</v>
      </c>
      <c r="AJ163" s="78">
        <v>0</v>
      </c>
      <c r="AK163" s="78">
        <v>0</v>
      </c>
      <c r="AL163" s="78">
        <v>0</v>
      </c>
      <c r="AM163" s="78">
        <v>0</v>
      </c>
      <c r="AN163" s="78">
        <v>0</v>
      </c>
      <c r="AO163" s="78">
        <v>0</v>
      </c>
      <c r="AP163" s="78">
        <v>0</v>
      </c>
      <c r="AQ163" s="78">
        <v>0</v>
      </c>
      <c r="AR163" s="78">
        <v>0</v>
      </c>
      <c r="AS163" s="78">
        <v>0</v>
      </c>
      <c r="AT163" s="78">
        <v>0</v>
      </c>
      <c r="AU163" s="78">
        <v>0</v>
      </c>
      <c r="AV163" s="78">
        <v>0</v>
      </c>
      <c r="BG163" s="136"/>
      <c r="BH163" s="136"/>
      <c r="BI163" s="136"/>
      <c r="BJ163" s="136"/>
      <c r="BK163" s="136"/>
      <c r="BL163" s="136"/>
      <c r="BM163" s="136"/>
      <c r="BN163" s="136"/>
      <c r="BO163" s="136"/>
      <c r="BP163" s="136"/>
      <c r="BQ163" s="136"/>
      <c r="BR163" s="136"/>
    </row>
    <row r="164" spans="1:70" x14ac:dyDescent="0.25">
      <c r="A164" s="84" t="s">
        <v>360</v>
      </c>
      <c r="B164" s="117" t="s">
        <v>73</v>
      </c>
      <c r="C164" s="78">
        <f t="shared" ref="C164:N164" si="57">SUM(C165:C168)</f>
        <v>323</v>
      </c>
      <c r="D164" s="78">
        <f t="shared" si="57"/>
        <v>0</v>
      </c>
      <c r="E164" s="78">
        <f t="shared" si="57"/>
        <v>0</v>
      </c>
      <c r="F164" s="78">
        <f t="shared" si="57"/>
        <v>1000</v>
      </c>
      <c r="G164" s="78">
        <f t="shared" si="57"/>
        <v>-58.1</v>
      </c>
      <c r="H164" s="78">
        <f t="shared" si="57"/>
        <v>271.8</v>
      </c>
      <c r="I164" s="78">
        <f t="shared" si="57"/>
        <v>981</v>
      </c>
      <c r="J164" s="78">
        <f t="shared" si="57"/>
        <v>393.5</v>
      </c>
      <c r="K164" s="78">
        <f t="shared" si="57"/>
        <v>787.6</v>
      </c>
      <c r="L164" s="78">
        <f t="shared" si="57"/>
        <v>450.1</v>
      </c>
      <c r="M164" s="78">
        <f t="shared" si="57"/>
        <v>404.6</v>
      </c>
      <c r="N164" s="78">
        <f t="shared" si="57"/>
        <v>15.5</v>
      </c>
      <c r="O164" s="78">
        <v>-495.3</v>
      </c>
      <c r="P164" s="78">
        <v>806.9</v>
      </c>
      <c r="Q164" s="78">
        <v>-34.599999999999994</v>
      </c>
      <c r="R164" s="78">
        <v>225</v>
      </c>
      <c r="S164" s="78">
        <v>86.7</v>
      </c>
      <c r="T164" s="78">
        <v>741.6</v>
      </c>
      <c r="U164" s="78">
        <v>314.39999999999998</v>
      </c>
      <c r="V164" s="78">
        <v>34.499999999999972</v>
      </c>
      <c r="W164" s="78">
        <v>20.400000000000013</v>
      </c>
      <c r="X164" s="78">
        <v>420.2</v>
      </c>
      <c r="Y164" s="78">
        <v>1097.0999999999999</v>
      </c>
      <c r="Z164" s="78">
        <v>537</v>
      </c>
      <c r="AA164" s="78">
        <v>785.5</v>
      </c>
      <c r="AB164" s="78">
        <v>414.4</v>
      </c>
      <c r="AC164" s="78">
        <v>429.8</v>
      </c>
      <c r="AD164" s="78">
        <v>148.60000000000002</v>
      </c>
      <c r="AE164" s="78">
        <v>651.96782088999998</v>
      </c>
      <c r="AF164" s="78">
        <v>-74.394032960000004</v>
      </c>
      <c r="AG164" s="78">
        <v>-419.26276286000001</v>
      </c>
      <c r="AH164" s="78">
        <v>127.01282450000001</v>
      </c>
      <c r="AI164" s="78">
        <v>139.80369999999999</v>
      </c>
      <c r="AJ164" s="78">
        <v>602.30229999999995</v>
      </c>
      <c r="AK164" s="78">
        <v>743.75700000000006</v>
      </c>
      <c r="AL164" s="78">
        <v>-117.75240000000002</v>
      </c>
      <c r="AM164" s="78">
        <v>-460.49109999999996</v>
      </c>
      <c r="AN164" s="78">
        <v>1424.0437999999999</v>
      </c>
      <c r="AO164" s="78">
        <v>-44.368300000000005</v>
      </c>
      <c r="AP164" s="78">
        <v>653.71010000000001</v>
      </c>
      <c r="AQ164" s="78">
        <v>87.327653999999995</v>
      </c>
      <c r="AR164" s="78">
        <v>-156.035112</v>
      </c>
      <c r="AS164" s="78">
        <v>2025.291727</v>
      </c>
      <c r="AT164" s="78">
        <v>612.24079499999993</v>
      </c>
      <c r="AU164" s="78">
        <v>-1340.5734634600001</v>
      </c>
      <c r="AV164" s="78">
        <v>1965.4854031399998</v>
      </c>
      <c r="BG164" s="136"/>
      <c r="BH164" s="136"/>
      <c r="BI164" s="136"/>
      <c r="BJ164" s="136"/>
      <c r="BK164" s="136"/>
      <c r="BL164" s="136"/>
      <c r="BM164" s="136"/>
      <c r="BN164" s="136"/>
      <c r="BO164" s="136"/>
      <c r="BP164" s="136"/>
      <c r="BQ164" s="136"/>
      <c r="BR164" s="136"/>
    </row>
    <row r="165" spans="1:70" x14ac:dyDescent="0.25">
      <c r="A165" s="84" t="s">
        <v>361</v>
      </c>
      <c r="B165" s="118" t="s">
        <v>69</v>
      </c>
      <c r="C165" s="78">
        <v>0</v>
      </c>
      <c r="D165" s="78">
        <v>0</v>
      </c>
      <c r="E165" s="78">
        <v>0</v>
      </c>
      <c r="F165" s="78">
        <v>0</v>
      </c>
      <c r="G165" s="78">
        <v>0</v>
      </c>
      <c r="H165" s="78">
        <v>0</v>
      </c>
      <c r="I165" s="78">
        <v>0</v>
      </c>
      <c r="J165" s="78">
        <v>0</v>
      </c>
      <c r="K165" s="78">
        <v>0</v>
      </c>
      <c r="L165" s="78">
        <v>0</v>
      </c>
      <c r="M165" s="78">
        <v>0</v>
      </c>
      <c r="N165" s="78">
        <v>0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  <c r="W165" s="78">
        <v>0</v>
      </c>
      <c r="X165" s="78">
        <v>0</v>
      </c>
      <c r="Y165" s="78">
        <v>0</v>
      </c>
      <c r="Z165" s="78">
        <v>0</v>
      </c>
      <c r="AA165" s="78">
        <v>0</v>
      </c>
      <c r="AB165" s="78">
        <v>0</v>
      </c>
      <c r="AC165" s="78">
        <v>0</v>
      </c>
      <c r="AD165" s="78">
        <v>0</v>
      </c>
      <c r="AE165" s="78">
        <v>0</v>
      </c>
      <c r="AF165" s="78">
        <v>0</v>
      </c>
      <c r="AG165" s="78">
        <v>0</v>
      </c>
      <c r="AH165" s="78">
        <v>0</v>
      </c>
      <c r="AI165" s="78">
        <v>0</v>
      </c>
      <c r="AJ165" s="78">
        <v>0</v>
      </c>
      <c r="AK165" s="78">
        <v>0</v>
      </c>
      <c r="AL165" s="78">
        <v>0</v>
      </c>
      <c r="AM165" s="78">
        <v>0</v>
      </c>
      <c r="AN165" s="78">
        <v>0</v>
      </c>
      <c r="AO165" s="78">
        <v>0</v>
      </c>
      <c r="AP165" s="78">
        <v>0</v>
      </c>
      <c r="AQ165" s="78">
        <v>0</v>
      </c>
      <c r="AR165" s="78">
        <v>0</v>
      </c>
      <c r="AS165" s="78">
        <v>0</v>
      </c>
      <c r="AT165" s="78">
        <v>0</v>
      </c>
      <c r="AU165" s="78">
        <v>0</v>
      </c>
      <c r="AV165" s="78">
        <v>0</v>
      </c>
      <c r="BG165" s="136"/>
      <c r="BH165" s="136"/>
      <c r="BI165" s="136"/>
      <c r="BJ165" s="136"/>
      <c r="BK165" s="136"/>
      <c r="BL165" s="136"/>
      <c r="BM165" s="136"/>
      <c r="BN165" s="136"/>
      <c r="BO165" s="136"/>
      <c r="BP165" s="136"/>
      <c r="BQ165" s="136"/>
      <c r="BR165" s="136"/>
    </row>
    <row r="166" spans="1:70" x14ac:dyDescent="0.25">
      <c r="A166" s="84" t="s">
        <v>362</v>
      </c>
      <c r="B166" s="118" t="s">
        <v>70</v>
      </c>
      <c r="C166" s="78">
        <v>0</v>
      </c>
      <c r="D166" s="78">
        <v>0</v>
      </c>
      <c r="E166" s="78">
        <v>0</v>
      </c>
      <c r="F166" s="78">
        <v>0</v>
      </c>
      <c r="G166" s="78">
        <v>-58.1</v>
      </c>
      <c r="H166" s="78">
        <v>271.8</v>
      </c>
      <c r="I166" s="78">
        <v>981</v>
      </c>
      <c r="J166" s="78">
        <v>393.5</v>
      </c>
      <c r="K166" s="78">
        <v>619.20000000000005</v>
      </c>
      <c r="L166" s="78">
        <v>450.1</v>
      </c>
      <c r="M166" s="78">
        <v>404.6</v>
      </c>
      <c r="N166" s="78">
        <v>15.5</v>
      </c>
      <c r="O166" s="78">
        <v>-235.3</v>
      </c>
      <c r="P166" s="78">
        <v>806.9</v>
      </c>
      <c r="Q166" s="78">
        <v>197.9</v>
      </c>
      <c r="R166" s="78">
        <v>225</v>
      </c>
      <c r="S166" s="78">
        <v>86.7</v>
      </c>
      <c r="T166" s="78">
        <v>-8.4</v>
      </c>
      <c r="U166" s="78">
        <v>314.39999999999998</v>
      </c>
      <c r="V166" s="78">
        <v>118.1</v>
      </c>
      <c r="W166" s="78">
        <v>20.400000000000013</v>
      </c>
      <c r="X166" s="78">
        <v>420.2</v>
      </c>
      <c r="Y166" s="78">
        <v>-152.9</v>
      </c>
      <c r="Z166" s="78">
        <v>537</v>
      </c>
      <c r="AA166" s="78">
        <v>-85.699999999999989</v>
      </c>
      <c r="AB166" s="78">
        <v>414.4</v>
      </c>
      <c r="AC166" s="78">
        <v>429.8</v>
      </c>
      <c r="AD166" s="78">
        <v>148.60000000000002</v>
      </c>
      <c r="AE166" s="78">
        <v>-348.03217911000002</v>
      </c>
      <c r="AF166" s="78">
        <v>-74.394032960000004</v>
      </c>
      <c r="AG166" s="78">
        <v>-419.26276286000001</v>
      </c>
      <c r="AH166" s="78">
        <v>127.01282450000001</v>
      </c>
      <c r="AI166" s="78">
        <v>139.80369999999999</v>
      </c>
      <c r="AJ166" s="78">
        <v>-444.27769999999998</v>
      </c>
      <c r="AK166" s="78">
        <v>743.75700000000006</v>
      </c>
      <c r="AL166" s="78">
        <v>-117.75240000000002</v>
      </c>
      <c r="AM166" s="78">
        <v>-460.49109999999996</v>
      </c>
      <c r="AN166" s="78">
        <v>224.0438</v>
      </c>
      <c r="AO166" s="78">
        <v>-44.368300000000005</v>
      </c>
      <c r="AP166" s="78">
        <v>103.71010000000001</v>
      </c>
      <c r="AQ166" s="78">
        <v>87.327653999999995</v>
      </c>
      <c r="AR166" s="78">
        <v>-156.035112</v>
      </c>
      <c r="AS166" s="78">
        <v>25.29172699999998</v>
      </c>
      <c r="AT166" s="78">
        <v>-687.75920500000007</v>
      </c>
      <c r="AU166" s="78">
        <v>-186.04646345999998</v>
      </c>
      <c r="AV166" s="78">
        <v>-503.80859686000002</v>
      </c>
      <c r="BG166" s="136"/>
      <c r="BH166" s="136"/>
      <c r="BI166" s="136"/>
      <c r="BJ166" s="136"/>
      <c r="BK166" s="136"/>
      <c r="BL166" s="136"/>
      <c r="BM166" s="136"/>
      <c r="BN166" s="136"/>
      <c r="BO166" s="136"/>
      <c r="BP166" s="136"/>
      <c r="BQ166" s="136"/>
      <c r="BR166" s="136"/>
    </row>
    <row r="167" spans="1:70" x14ac:dyDescent="0.25">
      <c r="A167" s="84" t="s">
        <v>363</v>
      </c>
      <c r="B167" s="118" t="s">
        <v>71</v>
      </c>
      <c r="C167" s="78">
        <v>323</v>
      </c>
      <c r="D167" s="78">
        <v>0</v>
      </c>
      <c r="E167" s="78">
        <v>0</v>
      </c>
      <c r="F167" s="78">
        <v>1000</v>
      </c>
      <c r="G167" s="78">
        <v>0</v>
      </c>
      <c r="H167" s="78">
        <v>0</v>
      </c>
      <c r="I167" s="78">
        <v>0</v>
      </c>
      <c r="J167" s="78">
        <v>0</v>
      </c>
      <c r="K167" s="78">
        <v>168.4</v>
      </c>
      <c r="L167" s="78">
        <v>0</v>
      </c>
      <c r="M167" s="78">
        <v>0</v>
      </c>
      <c r="N167" s="78">
        <v>0</v>
      </c>
      <c r="O167" s="78">
        <v>-260</v>
      </c>
      <c r="P167" s="78">
        <v>0</v>
      </c>
      <c r="Q167" s="78">
        <v>-232.5</v>
      </c>
      <c r="R167" s="78">
        <v>0</v>
      </c>
      <c r="S167" s="78">
        <v>0</v>
      </c>
      <c r="T167" s="78">
        <v>750</v>
      </c>
      <c r="U167" s="78">
        <v>0</v>
      </c>
      <c r="V167" s="78">
        <v>-83.600000000000023</v>
      </c>
      <c r="W167" s="78">
        <v>0</v>
      </c>
      <c r="X167" s="78">
        <v>0</v>
      </c>
      <c r="Y167" s="78">
        <v>1250</v>
      </c>
      <c r="Z167" s="78">
        <v>0</v>
      </c>
      <c r="AA167" s="78">
        <v>871.2</v>
      </c>
      <c r="AB167" s="78">
        <v>0</v>
      </c>
      <c r="AC167" s="78">
        <v>0</v>
      </c>
      <c r="AD167" s="78">
        <v>0</v>
      </c>
      <c r="AE167" s="78">
        <v>1000</v>
      </c>
      <c r="AF167" s="78">
        <v>0</v>
      </c>
      <c r="AG167" s="78">
        <v>0</v>
      </c>
      <c r="AH167" s="78">
        <v>0</v>
      </c>
      <c r="AI167" s="78">
        <v>0</v>
      </c>
      <c r="AJ167" s="78">
        <v>1046.58</v>
      </c>
      <c r="AK167" s="78">
        <v>0</v>
      </c>
      <c r="AL167" s="78">
        <v>0</v>
      </c>
      <c r="AM167" s="78">
        <v>0</v>
      </c>
      <c r="AN167" s="78">
        <v>1200</v>
      </c>
      <c r="AO167" s="78">
        <v>0</v>
      </c>
      <c r="AP167" s="78">
        <v>550</v>
      </c>
      <c r="AQ167" s="78">
        <v>0</v>
      </c>
      <c r="AR167" s="78">
        <v>0</v>
      </c>
      <c r="AS167" s="78">
        <v>2000</v>
      </c>
      <c r="AT167" s="78">
        <v>1300</v>
      </c>
      <c r="AU167" s="78">
        <v>-1154.527</v>
      </c>
      <c r="AV167" s="78">
        <v>2469.2939999999999</v>
      </c>
      <c r="BG167" s="136"/>
      <c r="BH167" s="136"/>
      <c r="BI167" s="136"/>
      <c r="BJ167" s="136"/>
      <c r="BK167" s="136"/>
      <c r="BL167" s="136"/>
      <c r="BM167" s="136"/>
      <c r="BN167" s="136"/>
      <c r="BO167" s="136"/>
      <c r="BP167" s="136"/>
      <c r="BQ167" s="136"/>
      <c r="BR167" s="136"/>
    </row>
    <row r="168" spans="1:70" x14ac:dyDescent="0.25">
      <c r="A168" s="84" t="s">
        <v>364</v>
      </c>
      <c r="B168" s="118" t="s">
        <v>20</v>
      </c>
      <c r="C168" s="78">
        <v>0</v>
      </c>
      <c r="D168" s="78">
        <v>0</v>
      </c>
      <c r="E168" s="78">
        <v>0</v>
      </c>
      <c r="F168" s="78">
        <v>0</v>
      </c>
      <c r="G168" s="78">
        <v>0</v>
      </c>
      <c r="H168" s="78">
        <v>0</v>
      </c>
      <c r="I168" s="78">
        <v>0</v>
      </c>
      <c r="J168" s="78">
        <v>0</v>
      </c>
      <c r="K168" s="78">
        <v>0</v>
      </c>
      <c r="L168" s="78">
        <v>0</v>
      </c>
      <c r="M168" s="78">
        <v>0</v>
      </c>
      <c r="N168" s="78">
        <v>0</v>
      </c>
      <c r="O168" s="78">
        <v>0</v>
      </c>
      <c r="P168" s="78">
        <v>0</v>
      </c>
      <c r="Q168" s="78">
        <v>0</v>
      </c>
      <c r="R168" s="78">
        <v>0</v>
      </c>
      <c r="S168" s="78">
        <v>0</v>
      </c>
      <c r="T168" s="78">
        <v>0</v>
      </c>
      <c r="U168" s="78">
        <v>0</v>
      </c>
      <c r="V168" s="78">
        <v>0</v>
      </c>
      <c r="W168" s="78">
        <v>0</v>
      </c>
      <c r="X168" s="78">
        <v>0</v>
      </c>
      <c r="Y168" s="78">
        <v>0</v>
      </c>
      <c r="Z168" s="78">
        <v>0</v>
      </c>
      <c r="AA168" s="78">
        <v>0</v>
      </c>
      <c r="AB168" s="78">
        <v>0</v>
      </c>
      <c r="AC168" s="78">
        <v>0</v>
      </c>
      <c r="AD168" s="78">
        <v>0</v>
      </c>
      <c r="AE168" s="78">
        <v>0</v>
      </c>
      <c r="AF168" s="78">
        <v>0</v>
      </c>
      <c r="AG168" s="78">
        <v>0</v>
      </c>
      <c r="AH168" s="78">
        <v>0</v>
      </c>
      <c r="AI168" s="78">
        <v>0</v>
      </c>
      <c r="AJ168" s="78">
        <v>0</v>
      </c>
      <c r="AK168" s="78">
        <v>0</v>
      </c>
      <c r="AL168" s="78">
        <v>0</v>
      </c>
      <c r="AM168" s="78">
        <v>0</v>
      </c>
      <c r="AN168" s="78">
        <v>0</v>
      </c>
      <c r="AO168" s="78">
        <v>0</v>
      </c>
      <c r="AP168" s="78">
        <v>0</v>
      </c>
      <c r="AQ168" s="78">
        <v>0</v>
      </c>
      <c r="AR168" s="78">
        <v>0</v>
      </c>
      <c r="AS168" s="78">
        <v>0</v>
      </c>
      <c r="AT168" s="78">
        <v>0</v>
      </c>
      <c r="AU168" s="78">
        <v>0</v>
      </c>
      <c r="AV168" s="78">
        <v>0</v>
      </c>
      <c r="BG168" s="136"/>
      <c r="BH168" s="136"/>
      <c r="BI168" s="136"/>
      <c r="BJ168" s="136"/>
      <c r="BK168" s="136"/>
      <c r="BL168" s="136"/>
      <c r="BM168" s="136"/>
      <c r="BN168" s="136"/>
      <c r="BO168" s="136"/>
      <c r="BP168" s="136"/>
      <c r="BQ168" s="136"/>
      <c r="BR168" s="136"/>
    </row>
    <row r="169" spans="1:70" x14ac:dyDescent="0.25">
      <c r="A169" s="84" t="s">
        <v>365</v>
      </c>
      <c r="B169" s="120" t="s">
        <v>191</v>
      </c>
      <c r="C169" s="78">
        <v>0</v>
      </c>
      <c r="D169" s="78">
        <v>0</v>
      </c>
      <c r="E169" s="78">
        <v>0</v>
      </c>
      <c r="F169" s="78">
        <v>0</v>
      </c>
      <c r="G169" s="78">
        <v>0</v>
      </c>
      <c r="H169" s="78">
        <v>0</v>
      </c>
      <c r="I169" s="78">
        <v>0</v>
      </c>
      <c r="J169" s="78">
        <v>0</v>
      </c>
      <c r="K169" s="78">
        <v>0</v>
      </c>
      <c r="L169" s="78">
        <v>0</v>
      </c>
      <c r="M169" s="78">
        <v>0</v>
      </c>
      <c r="N169" s="78">
        <v>0</v>
      </c>
      <c r="O169" s="78">
        <v>0</v>
      </c>
      <c r="P169" s="78">
        <v>0</v>
      </c>
      <c r="Q169" s="78">
        <v>0</v>
      </c>
      <c r="R169" s="78">
        <v>0</v>
      </c>
      <c r="S169" s="78">
        <v>0</v>
      </c>
      <c r="T169" s="78">
        <v>0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78">
        <v>0</v>
      </c>
      <c r="AD169" s="78">
        <v>0</v>
      </c>
      <c r="AE169" s="7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AL169" s="78">
        <v>0</v>
      </c>
      <c r="AM169" s="78">
        <v>0</v>
      </c>
      <c r="AN169" s="78">
        <v>0</v>
      </c>
      <c r="AO169" s="78">
        <v>0</v>
      </c>
      <c r="AP169" s="78">
        <v>0</v>
      </c>
      <c r="AQ169" s="78">
        <v>0</v>
      </c>
      <c r="AR169" s="78">
        <v>0</v>
      </c>
      <c r="AS169" s="78">
        <v>0</v>
      </c>
      <c r="AT169" s="78">
        <v>0</v>
      </c>
      <c r="AU169" s="78">
        <v>0</v>
      </c>
      <c r="AV169" s="78">
        <v>0</v>
      </c>
      <c r="BG169" s="136"/>
      <c r="BH169" s="136"/>
      <c r="BI169" s="136"/>
      <c r="BJ169" s="136"/>
      <c r="BK169" s="136"/>
      <c r="BL169" s="136"/>
      <c r="BM169" s="136"/>
      <c r="BN169" s="136"/>
      <c r="BO169" s="136"/>
      <c r="BP169" s="136"/>
      <c r="BQ169" s="136"/>
      <c r="BR169" s="136"/>
    </row>
    <row r="170" spans="1:70" x14ac:dyDescent="0.25">
      <c r="A170" s="84" t="s">
        <v>366</v>
      </c>
      <c r="B170" s="115" t="s">
        <v>192</v>
      </c>
      <c r="C170" s="78">
        <f t="shared" ref="C170:N170" si="58">+C171-C172</f>
        <v>0</v>
      </c>
      <c r="D170" s="78">
        <f t="shared" si="58"/>
        <v>0</v>
      </c>
      <c r="E170" s="78">
        <f t="shared" si="58"/>
        <v>57.5</v>
      </c>
      <c r="F170" s="78">
        <f t="shared" si="58"/>
        <v>-0.8</v>
      </c>
      <c r="G170" s="78">
        <f t="shared" si="58"/>
        <v>-3.4</v>
      </c>
      <c r="H170" s="78">
        <f t="shared" si="58"/>
        <v>-31.1</v>
      </c>
      <c r="I170" s="78">
        <f t="shared" si="58"/>
        <v>-22.2</v>
      </c>
      <c r="J170" s="78">
        <f t="shared" si="58"/>
        <v>11.600000000000001</v>
      </c>
      <c r="K170" s="78">
        <f t="shared" si="58"/>
        <v>-12.399999999999999</v>
      </c>
      <c r="L170" s="78">
        <f t="shared" si="58"/>
        <v>-3.5</v>
      </c>
      <c r="M170" s="78">
        <f t="shared" si="58"/>
        <v>-8.6999999999999993</v>
      </c>
      <c r="N170" s="78">
        <f t="shared" si="58"/>
        <v>-45</v>
      </c>
      <c r="O170" s="78">
        <v>87.3</v>
      </c>
      <c r="P170" s="78">
        <v>-2.8000000000000003</v>
      </c>
      <c r="Q170" s="78">
        <v>-14.4</v>
      </c>
      <c r="R170" s="78">
        <v>0.5</v>
      </c>
      <c r="S170" s="78">
        <v>31.6</v>
      </c>
      <c r="T170" s="78">
        <v>-26.4</v>
      </c>
      <c r="U170" s="78">
        <v>-2.1999999999999975</v>
      </c>
      <c r="V170" s="78">
        <v>-15.500000000000004</v>
      </c>
      <c r="W170" s="78">
        <v>-5.5</v>
      </c>
      <c r="X170" s="78">
        <v>6.5999999999999979</v>
      </c>
      <c r="Y170" s="78">
        <v>-30.599999999999994</v>
      </c>
      <c r="Z170" s="78">
        <v>-12</v>
      </c>
      <c r="AA170" s="78">
        <v>11.799999999999983</v>
      </c>
      <c r="AB170" s="78">
        <v>10.799999999999997</v>
      </c>
      <c r="AC170" s="78">
        <v>11.099999999999994</v>
      </c>
      <c r="AD170" s="78">
        <v>-111.9</v>
      </c>
      <c r="AE170" s="78">
        <v>9.3756246899999987</v>
      </c>
      <c r="AF170" s="78">
        <v>13.45954777</v>
      </c>
      <c r="AG170" s="78">
        <v>-22.938256320000001</v>
      </c>
      <c r="AH170" s="78">
        <v>-63.228372829999998</v>
      </c>
      <c r="AI170" s="78">
        <v>-18.066375179999998</v>
      </c>
      <c r="AJ170" s="78">
        <v>51.845459179999999</v>
      </c>
      <c r="AK170" s="78">
        <v>11.481281860000001</v>
      </c>
      <c r="AL170" s="78">
        <v>-28.94758435</v>
      </c>
      <c r="AM170" s="78">
        <v>10.611410830000001</v>
      </c>
      <c r="AN170" s="78">
        <v>1.7161918399999987</v>
      </c>
      <c r="AO170" s="78">
        <v>-45.206214559999992</v>
      </c>
      <c r="AP170" s="78">
        <v>53.86621281</v>
      </c>
      <c r="AQ170" s="78">
        <v>37.253478569999999</v>
      </c>
      <c r="AR170" s="78">
        <v>15.079297999999998</v>
      </c>
      <c r="AS170" s="78">
        <v>14.758428000000002</v>
      </c>
      <c r="AT170" s="78">
        <v>59.167726000000009</v>
      </c>
      <c r="AU170" s="78">
        <v>-13.083423589999995</v>
      </c>
      <c r="AV170" s="78">
        <v>-24.240502900000003</v>
      </c>
      <c r="BG170" s="136"/>
      <c r="BH170" s="136"/>
      <c r="BI170" s="136"/>
      <c r="BJ170" s="136"/>
      <c r="BK170" s="136"/>
      <c r="BL170" s="136"/>
      <c r="BM170" s="136"/>
      <c r="BN170" s="136"/>
      <c r="BO170" s="136"/>
      <c r="BP170" s="136"/>
      <c r="BQ170" s="136"/>
      <c r="BR170" s="136"/>
    </row>
    <row r="171" spans="1:70" x14ac:dyDescent="0.25">
      <c r="A171" s="84" t="s">
        <v>367</v>
      </c>
      <c r="B171" s="116" t="s">
        <v>182</v>
      </c>
      <c r="C171" s="78">
        <v>0</v>
      </c>
      <c r="D171" s="78">
        <v>0</v>
      </c>
      <c r="E171" s="78">
        <v>57.5</v>
      </c>
      <c r="F171" s="78">
        <v>-0.8</v>
      </c>
      <c r="G171" s="78">
        <v>-3.4</v>
      </c>
      <c r="H171" s="78">
        <v>-29.1</v>
      </c>
      <c r="I171" s="78">
        <v>-24.2</v>
      </c>
      <c r="J171" s="78">
        <v>14.3</v>
      </c>
      <c r="K171" s="78">
        <v>-7.1</v>
      </c>
      <c r="L171" s="78">
        <v>-7.2</v>
      </c>
      <c r="M171" s="78">
        <v>0</v>
      </c>
      <c r="N171" s="78">
        <v>4.2</v>
      </c>
      <c r="O171" s="78">
        <v>91.2</v>
      </c>
      <c r="P171" s="78">
        <v>2.1</v>
      </c>
      <c r="Q171" s="78">
        <v>1.2</v>
      </c>
      <c r="R171" s="78">
        <v>-2.6</v>
      </c>
      <c r="S171" s="78">
        <v>0</v>
      </c>
      <c r="T171" s="78">
        <v>-32.799999999999997</v>
      </c>
      <c r="U171" s="78">
        <v>-8.8999999999999986</v>
      </c>
      <c r="V171" s="78">
        <v>-21.700000000000003</v>
      </c>
      <c r="W171" s="78">
        <v>3.2999999999999994</v>
      </c>
      <c r="X171" s="78">
        <v>-3.8000000000000007</v>
      </c>
      <c r="Y171" s="78">
        <v>2.2000000000000011</v>
      </c>
      <c r="Z171" s="78">
        <v>87.7</v>
      </c>
      <c r="AA171" s="78">
        <v>-72.500000000000014</v>
      </c>
      <c r="AB171" s="78">
        <v>-17.5</v>
      </c>
      <c r="AC171" s="78">
        <v>33.199999999999996</v>
      </c>
      <c r="AD171" s="78">
        <v>-34.5</v>
      </c>
      <c r="AE171" s="78">
        <v>26.26614545</v>
      </c>
      <c r="AF171" s="78">
        <v>12.60402792</v>
      </c>
      <c r="AG171" s="78">
        <v>-23.677721049999999</v>
      </c>
      <c r="AH171" s="78">
        <v>-12.613284770000002</v>
      </c>
      <c r="AI171" s="78">
        <v>-20.741558179999998</v>
      </c>
      <c r="AJ171" s="78">
        <v>7.2723771800000003</v>
      </c>
      <c r="AK171" s="78">
        <v>5.8050788600000001</v>
      </c>
      <c r="AL171" s="78">
        <v>-6.45308072</v>
      </c>
      <c r="AM171" s="78">
        <v>14.13843202</v>
      </c>
      <c r="AN171" s="78">
        <v>9.9458192499999996</v>
      </c>
      <c r="AO171" s="78">
        <v>-16.835282489999997</v>
      </c>
      <c r="AP171" s="78">
        <v>10.494236900000002</v>
      </c>
      <c r="AQ171" s="78">
        <v>-23.70238582</v>
      </c>
      <c r="AR171" s="78">
        <v>2.9006119999999997</v>
      </c>
      <c r="AS171" s="78">
        <v>13.971616000000001</v>
      </c>
      <c r="AT171" s="78">
        <v>-1.7817099999999999</v>
      </c>
      <c r="AU171" s="78">
        <v>70.694091319999998</v>
      </c>
      <c r="AV171" s="78">
        <v>-19.815976890000002</v>
      </c>
      <c r="BG171" s="136"/>
      <c r="BH171" s="136"/>
      <c r="BI171" s="136"/>
      <c r="BJ171" s="136"/>
      <c r="BK171" s="136"/>
      <c r="BL171" s="136"/>
      <c r="BM171" s="136"/>
      <c r="BN171" s="136"/>
      <c r="BO171" s="136"/>
      <c r="BP171" s="136"/>
      <c r="BQ171" s="136"/>
      <c r="BR171" s="136"/>
    </row>
    <row r="172" spans="1:70" x14ac:dyDescent="0.25">
      <c r="A172" s="84" t="s">
        <v>368</v>
      </c>
      <c r="B172" s="116" t="s">
        <v>188</v>
      </c>
      <c r="C172" s="78">
        <v>0</v>
      </c>
      <c r="D172" s="78">
        <v>0</v>
      </c>
      <c r="E172" s="78">
        <v>0</v>
      </c>
      <c r="F172" s="78">
        <v>0</v>
      </c>
      <c r="G172" s="78">
        <v>0</v>
      </c>
      <c r="H172" s="78">
        <v>2</v>
      </c>
      <c r="I172" s="78">
        <v>-2</v>
      </c>
      <c r="J172" s="78">
        <v>2.7</v>
      </c>
      <c r="K172" s="78">
        <v>5.3</v>
      </c>
      <c r="L172" s="78">
        <v>-3.7</v>
      </c>
      <c r="M172" s="78">
        <v>8.6999999999999993</v>
      </c>
      <c r="N172" s="78">
        <v>49.2</v>
      </c>
      <c r="O172" s="78">
        <v>3.9</v>
      </c>
      <c r="P172" s="78">
        <v>4.9000000000000004</v>
      </c>
      <c r="Q172" s="78">
        <v>15.6</v>
      </c>
      <c r="R172" s="78">
        <v>-3.1</v>
      </c>
      <c r="S172" s="78">
        <v>-31.599999999999998</v>
      </c>
      <c r="T172" s="78">
        <v>-6.3999999999999986</v>
      </c>
      <c r="U172" s="78">
        <v>-6.7000000000000011</v>
      </c>
      <c r="V172" s="78">
        <v>-6.2</v>
      </c>
      <c r="W172" s="78">
        <v>8.7999999999999989</v>
      </c>
      <c r="X172" s="78">
        <v>-10.399999999999999</v>
      </c>
      <c r="Y172" s="78">
        <v>32.799999999999997</v>
      </c>
      <c r="Z172" s="78">
        <v>99.7</v>
      </c>
      <c r="AA172" s="78">
        <v>-84.3</v>
      </c>
      <c r="AB172" s="78">
        <v>-28.299999999999997</v>
      </c>
      <c r="AC172" s="78">
        <v>22.1</v>
      </c>
      <c r="AD172" s="78">
        <v>77.400000000000006</v>
      </c>
      <c r="AE172" s="78">
        <v>16.890520760000001</v>
      </c>
      <c r="AF172" s="78">
        <v>-0.8555198500000003</v>
      </c>
      <c r="AG172" s="78">
        <v>-0.7394647299999999</v>
      </c>
      <c r="AH172" s="78">
        <v>50.615088059999998</v>
      </c>
      <c r="AI172" s="78">
        <v>-2.6751829999999996</v>
      </c>
      <c r="AJ172" s="78">
        <v>-44.573081999999999</v>
      </c>
      <c r="AK172" s="78">
        <v>-5.676203000000001</v>
      </c>
      <c r="AL172" s="78">
        <v>22.494503630000001</v>
      </c>
      <c r="AM172" s="78">
        <v>3.5270211900000001</v>
      </c>
      <c r="AN172" s="78">
        <v>8.2296274100000009</v>
      </c>
      <c r="AO172" s="78">
        <v>28.370932069999999</v>
      </c>
      <c r="AP172" s="78">
        <v>-43.371975909999996</v>
      </c>
      <c r="AQ172" s="78">
        <v>-60.955864390000002</v>
      </c>
      <c r="AR172" s="78">
        <v>-12.178685999999999</v>
      </c>
      <c r="AS172" s="78">
        <v>-0.78681200000000029</v>
      </c>
      <c r="AT172" s="78">
        <v>-60.949436000000006</v>
      </c>
      <c r="AU172" s="78">
        <v>83.777514909999994</v>
      </c>
      <c r="AV172" s="78">
        <v>4.4245260100000001</v>
      </c>
      <c r="BG172" s="136"/>
      <c r="BH172" s="136"/>
      <c r="BI172" s="136"/>
      <c r="BJ172" s="136"/>
      <c r="BK172" s="136"/>
      <c r="BL172" s="136"/>
      <c r="BM172" s="136"/>
      <c r="BN172" s="136"/>
      <c r="BO172" s="136"/>
      <c r="BP172" s="136"/>
      <c r="BQ172" s="136"/>
      <c r="BR172" s="136"/>
    </row>
    <row r="173" spans="1:70" x14ac:dyDescent="0.25">
      <c r="A173" s="80" t="s">
        <v>369</v>
      </c>
      <c r="B173" s="115" t="s">
        <v>75</v>
      </c>
      <c r="C173" s="78">
        <f t="shared" ref="C173:N173" si="59">+C174-C182</f>
        <v>508.9</v>
      </c>
      <c r="D173" s="78">
        <f t="shared" si="59"/>
        <v>-455.29999999999984</v>
      </c>
      <c r="E173" s="78">
        <f t="shared" si="59"/>
        <v>888.57967586472807</v>
      </c>
      <c r="F173" s="78">
        <f t="shared" si="59"/>
        <v>356.20000000000016</v>
      </c>
      <c r="G173" s="78">
        <f t="shared" si="59"/>
        <v>-726.00000000000011</v>
      </c>
      <c r="H173" s="78">
        <f t="shared" si="59"/>
        <v>290.10000000000014</v>
      </c>
      <c r="I173" s="78">
        <f t="shared" si="59"/>
        <v>-64.900000000000546</v>
      </c>
      <c r="J173" s="78">
        <f t="shared" si="59"/>
        <v>526.60000000000014</v>
      </c>
      <c r="K173" s="78">
        <f t="shared" si="59"/>
        <v>312.7</v>
      </c>
      <c r="L173" s="78">
        <f t="shared" si="59"/>
        <v>-507.70000000000005</v>
      </c>
      <c r="M173" s="78">
        <f t="shared" si="59"/>
        <v>-666.5</v>
      </c>
      <c r="N173" s="78">
        <f t="shared" si="59"/>
        <v>195.60000000000014</v>
      </c>
      <c r="O173" s="78">
        <v>84.099999999999909</v>
      </c>
      <c r="P173" s="78">
        <v>271.2</v>
      </c>
      <c r="Q173" s="78">
        <v>-184.39999999999998</v>
      </c>
      <c r="R173" s="78">
        <v>-2.7999999999999545</v>
      </c>
      <c r="S173" s="78">
        <v>-265.29999999999882</v>
      </c>
      <c r="T173" s="78">
        <v>-824.9000000000002</v>
      </c>
      <c r="U173" s="78">
        <v>237.40000000000009</v>
      </c>
      <c r="V173" s="78">
        <v>-886.80000000000064</v>
      </c>
      <c r="W173" s="78">
        <v>-157.29999999999995</v>
      </c>
      <c r="X173" s="78">
        <v>250.90000000000055</v>
      </c>
      <c r="Y173" s="78">
        <v>-1130.2000000000003</v>
      </c>
      <c r="Z173" s="78">
        <v>-56.599999999999909</v>
      </c>
      <c r="AA173" s="78">
        <v>-1270.0000000000002</v>
      </c>
      <c r="AB173" s="78">
        <v>-351.09999999999945</v>
      </c>
      <c r="AC173" s="78">
        <v>-516.19999999999982</v>
      </c>
      <c r="AD173" s="78">
        <v>107.79999999999973</v>
      </c>
      <c r="AE173" s="78">
        <v>-649.25149798000007</v>
      </c>
      <c r="AF173" s="78">
        <v>-337.95595403999982</v>
      </c>
      <c r="AG173" s="78">
        <v>-1358.9347521599998</v>
      </c>
      <c r="AH173" s="78">
        <v>-1168.4681607700004</v>
      </c>
      <c r="AI173" s="78">
        <v>842.75134440999943</v>
      </c>
      <c r="AJ173" s="78">
        <v>-328.64423192000004</v>
      </c>
      <c r="AK173" s="78">
        <v>227.15151904000004</v>
      </c>
      <c r="AL173" s="78">
        <v>-618.50381917999971</v>
      </c>
      <c r="AM173" s="78">
        <v>9.819562729999916</v>
      </c>
      <c r="AN173" s="78">
        <v>338.22986735000001</v>
      </c>
      <c r="AO173" s="78">
        <v>-670.22196273999998</v>
      </c>
      <c r="AP173" s="78">
        <v>81.408580829999664</v>
      </c>
      <c r="AQ173" s="78">
        <v>-199.68202397000005</v>
      </c>
      <c r="AR173" s="78">
        <v>991.98310272999993</v>
      </c>
      <c r="AS173" s="78">
        <v>518.61516149999977</v>
      </c>
      <c r="AT173" s="78">
        <v>-510.98579372999984</v>
      </c>
      <c r="AU173" s="78">
        <v>433.49496433000138</v>
      </c>
      <c r="AV173" s="78">
        <v>-274.14377525000032</v>
      </c>
      <c r="BG173" s="136"/>
      <c r="BH173" s="136"/>
      <c r="BI173" s="136"/>
      <c r="BJ173" s="136"/>
      <c r="BK173" s="136"/>
      <c r="BL173" s="136"/>
      <c r="BM173" s="136"/>
      <c r="BN173" s="136"/>
      <c r="BO173" s="136"/>
      <c r="BP173" s="136"/>
      <c r="BQ173" s="136"/>
      <c r="BR173" s="136"/>
    </row>
    <row r="174" spans="1:70" x14ac:dyDescent="0.25">
      <c r="A174" s="83" t="s">
        <v>370</v>
      </c>
      <c r="B174" s="116" t="s">
        <v>182</v>
      </c>
      <c r="C174" s="78">
        <f>+C175+C176</f>
        <v>27.900000000000006</v>
      </c>
      <c r="D174" s="78">
        <f t="shared" ref="D174:N174" si="60">+D175+D176</f>
        <v>679.6</v>
      </c>
      <c r="E174" s="78">
        <f t="shared" si="60"/>
        <v>1195.2</v>
      </c>
      <c r="F174" s="78">
        <f t="shared" si="60"/>
        <v>-308.89999999999998</v>
      </c>
      <c r="G174" s="78">
        <f t="shared" si="60"/>
        <v>-1146.2</v>
      </c>
      <c r="H174" s="78">
        <f t="shared" si="60"/>
        <v>1336.7</v>
      </c>
      <c r="I174" s="78">
        <f t="shared" si="60"/>
        <v>2284.5999999999995</v>
      </c>
      <c r="J174" s="78">
        <f t="shared" si="60"/>
        <v>1394.7</v>
      </c>
      <c r="K174" s="78">
        <f t="shared" si="60"/>
        <v>645.5</v>
      </c>
      <c r="L174" s="78">
        <f t="shared" si="60"/>
        <v>872.60000000000014</v>
      </c>
      <c r="M174" s="78">
        <f t="shared" si="60"/>
        <v>486.09999999999997</v>
      </c>
      <c r="N174" s="78">
        <f t="shared" si="60"/>
        <v>1877.0000000000002</v>
      </c>
      <c r="O174" s="78">
        <v>608.19999999999993</v>
      </c>
      <c r="P174" s="78">
        <v>737.3</v>
      </c>
      <c r="Q174" s="78">
        <v>838.6</v>
      </c>
      <c r="R174" s="78">
        <v>1398.2</v>
      </c>
      <c r="S174" s="78">
        <v>2348.0000000000005</v>
      </c>
      <c r="T174" s="78">
        <v>796.69999999999993</v>
      </c>
      <c r="U174" s="78">
        <v>1064.2</v>
      </c>
      <c r="V174" s="78">
        <v>-2277.3000000000006</v>
      </c>
      <c r="W174" s="78">
        <v>1171.8</v>
      </c>
      <c r="X174" s="78">
        <v>2879.1000000000004</v>
      </c>
      <c r="Y174" s="78">
        <v>-782.40000000000009</v>
      </c>
      <c r="Z174" s="78">
        <v>1859.9</v>
      </c>
      <c r="AA174" s="78">
        <v>121.49999999999999</v>
      </c>
      <c r="AB174" s="78">
        <v>1089.9000000000003</v>
      </c>
      <c r="AC174" s="78">
        <v>417.3</v>
      </c>
      <c r="AD174" s="78">
        <v>1118.9999999999998</v>
      </c>
      <c r="AE174" s="78">
        <v>-898.91646027000002</v>
      </c>
      <c r="AF174" s="78">
        <v>61.340834520000129</v>
      </c>
      <c r="AG174" s="78">
        <v>-394.78877673999989</v>
      </c>
      <c r="AH174" s="78">
        <v>483.82245780000005</v>
      </c>
      <c r="AI174" s="78">
        <v>-528.17190522000021</v>
      </c>
      <c r="AJ174" s="78">
        <v>-2506.9503129199998</v>
      </c>
      <c r="AK174" s="78">
        <v>111.23519804</v>
      </c>
      <c r="AL174" s="78">
        <v>-699.71232117999978</v>
      </c>
      <c r="AM174" s="78">
        <v>-316.08330427000004</v>
      </c>
      <c r="AN174" s="78">
        <v>-193.79203764999994</v>
      </c>
      <c r="AO174" s="78">
        <v>300.00475326000003</v>
      </c>
      <c r="AP174" s="78">
        <v>1197.0238588299999</v>
      </c>
      <c r="AQ174" s="78">
        <v>-1064.13617497</v>
      </c>
      <c r="AR174" s="78">
        <v>501.6615637299999</v>
      </c>
      <c r="AS174" s="78">
        <v>-305.59524050000005</v>
      </c>
      <c r="AT174" s="78">
        <v>1097.75770227</v>
      </c>
      <c r="AU174" s="78">
        <v>995.26692299000138</v>
      </c>
      <c r="AV174" s="78">
        <v>946.37137468999981</v>
      </c>
      <c r="BG174" s="136"/>
      <c r="BH174" s="136"/>
      <c r="BI174" s="136"/>
      <c r="BJ174" s="136"/>
      <c r="BK174" s="136"/>
      <c r="BL174" s="136"/>
      <c r="BM174" s="136"/>
      <c r="BN174" s="136"/>
      <c r="BO174" s="136"/>
      <c r="BP174" s="136"/>
      <c r="BQ174" s="136"/>
      <c r="BR174" s="136"/>
    </row>
    <row r="175" spans="1:70" x14ac:dyDescent="0.25">
      <c r="A175" s="83" t="s">
        <v>371</v>
      </c>
      <c r="B175" s="117" t="s">
        <v>76</v>
      </c>
      <c r="C175" s="78">
        <v>0</v>
      </c>
      <c r="D175" s="78">
        <v>0</v>
      </c>
      <c r="E175" s="78">
        <v>0</v>
      </c>
      <c r="F175" s="78">
        <v>0</v>
      </c>
      <c r="G175" s="78">
        <v>0</v>
      </c>
      <c r="H175" s="78">
        <v>0</v>
      </c>
      <c r="I175" s="78">
        <v>0</v>
      </c>
      <c r="J175" s="78">
        <v>0</v>
      </c>
      <c r="K175" s="78">
        <v>0</v>
      </c>
      <c r="L175" s="78">
        <v>0</v>
      </c>
      <c r="M175" s="78">
        <v>0</v>
      </c>
      <c r="N175" s="78">
        <v>0</v>
      </c>
      <c r="O175" s="78">
        <v>0</v>
      </c>
      <c r="P175" s="78">
        <v>0</v>
      </c>
      <c r="Q175" s="78">
        <v>0</v>
      </c>
      <c r="R175" s="78">
        <v>0</v>
      </c>
      <c r="S175" s="78">
        <v>0</v>
      </c>
      <c r="T175" s="78">
        <v>0</v>
      </c>
      <c r="U175" s="78">
        <v>0</v>
      </c>
      <c r="V175" s="78">
        <v>0</v>
      </c>
      <c r="W175" s="78">
        <v>0</v>
      </c>
      <c r="X175" s="78">
        <v>0</v>
      </c>
      <c r="Y175" s="78">
        <v>0</v>
      </c>
      <c r="Z175" s="78">
        <v>0</v>
      </c>
      <c r="AA175" s="78">
        <v>0</v>
      </c>
      <c r="AB175" s="78">
        <v>0</v>
      </c>
      <c r="AC175" s="78">
        <v>0</v>
      </c>
      <c r="AD175" s="78">
        <v>0</v>
      </c>
      <c r="AE175" s="78">
        <v>0</v>
      </c>
      <c r="AF175" s="78">
        <v>0</v>
      </c>
      <c r="AG175" s="78">
        <v>0</v>
      </c>
      <c r="AH175" s="78">
        <v>0</v>
      </c>
      <c r="AI175" s="78">
        <v>0</v>
      </c>
      <c r="AJ175" s="78">
        <v>0</v>
      </c>
      <c r="AK175" s="78">
        <v>0</v>
      </c>
      <c r="AL175" s="78">
        <v>0</v>
      </c>
      <c r="AM175" s="78">
        <v>0</v>
      </c>
      <c r="AN175" s="78">
        <v>0</v>
      </c>
      <c r="AO175" s="78">
        <v>0</v>
      </c>
      <c r="AP175" s="78">
        <v>0</v>
      </c>
      <c r="AQ175" s="78">
        <v>0</v>
      </c>
      <c r="AR175" s="78">
        <v>0</v>
      </c>
      <c r="AS175" s="78">
        <v>0</v>
      </c>
      <c r="AT175" s="78">
        <v>0</v>
      </c>
      <c r="AU175" s="78">
        <v>0</v>
      </c>
      <c r="AV175" s="78">
        <v>0</v>
      </c>
      <c r="BG175" s="136"/>
      <c r="BH175" s="136"/>
      <c r="BI175" s="136"/>
      <c r="BJ175" s="136"/>
      <c r="BK175" s="136"/>
      <c r="BL175" s="136"/>
      <c r="BM175" s="136"/>
      <c r="BN175" s="136"/>
      <c r="BO175" s="136"/>
      <c r="BP175" s="136"/>
      <c r="BQ175" s="136"/>
      <c r="BR175" s="136"/>
    </row>
    <row r="176" spans="1:70" x14ac:dyDescent="0.25">
      <c r="A176" s="80" t="s">
        <v>372</v>
      </c>
      <c r="B176" s="117" t="s">
        <v>67</v>
      </c>
      <c r="C176" s="78">
        <f>SUM(C177:C180)</f>
        <v>27.900000000000006</v>
      </c>
      <c r="D176" s="78">
        <f t="shared" ref="D176:N176" si="61">SUM(D177:D180)</f>
        <v>679.6</v>
      </c>
      <c r="E176" s="78">
        <f t="shared" si="61"/>
        <v>1195.2</v>
      </c>
      <c r="F176" s="78">
        <f t="shared" si="61"/>
        <v>-308.89999999999998</v>
      </c>
      <c r="G176" s="78">
        <f t="shared" si="61"/>
        <v>-1146.2</v>
      </c>
      <c r="H176" s="78">
        <f t="shared" si="61"/>
        <v>1336.7</v>
      </c>
      <c r="I176" s="78">
        <f t="shared" si="61"/>
        <v>2284.5999999999995</v>
      </c>
      <c r="J176" s="78">
        <f t="shared" si="61"/>
        <v>1394.7</v>
      </c>
      <c r="K176" s="78">
        <f t="shared" si="61"/>
        <v>645.5</v>
      </c>
      <c r="L176" s="78">
        <f t="shared" si="61"/>
        <v>872.60000000000014</v>
      </c>
      <c r="M176" s="78">
        <f t="shared" si="61"/>
        <v>486.09999999999997</v>
      </c>
      <c r="N176" s="78">
        <f t="shared" si="61"/>
        <v>1877.0000000000002</v>
      </c>
      <c r="O176" s="78">
        <v>608.19999999999993</v>
      </c>
      <c r="P176" s="78">
        <v>737.3</v>
      </c>
      <c r="Q176" s="78">
        <v>838.6</v>
      </c>
      <c r="R176" s="78">
        <v>1398.2</v>
      </c>
      <c r="S176" s="78">
        <v>2348.0000000000005</v>
      </c>
      <c r="T176" s="78">
        <v>796.69999999999993</v>
      </c>
      <c r="U176" s="78">
        <v>1064.2</v>
      </c>
      <c r="V176" s="78">
        <v>-2277.3000000000006</v>
      </c>
      <c r="W176" s="78">
        <v>1171.8</v>
      </c>
      <c r="X176" s="78">
        <v>2879.1000000000004</v>
      </c>
      <c r="Y176" s="78">
        <v>-782.40000000000009</v>
      </c>
      <c r="Z176" s="78">
        <v>1859.9</v>
      </c>
      <c r="AA176" s="78">
        <v>121.49999999999999</v>
      </c>
      <c r="AB176" s="78">
        <v>1089.9000000000003</v>
      </c>
      <c r="AC176" s="78">
        <v>417.3</v>
      </c>
      <c r="AD176" s="78">
        <v>1118.9999999999998</v>
      </c>
      <c r="AE176" s="78">
        <v>-898.91646027000002</v>
      </c>
      <c r="AF176" s="78">
        <v>61.340834520000129</v>
      </c>
      <c r="AG176" s="78">
        <v>-394.78877673999989</v>
      </c>
      <c r="AH176" s="78">
        <v>483.82245780000005</v>
      </c>
      <c r="AI176" s="78">
        <v>-528.17190522000021</v>
      </c>
      <c r="AJ176" s="78">
        <v>-2506.9503129199998</v>
      </c>
      <c r="AK176" s="78">
        <v>111.23519804</v>
      </c>
      <c r="AL176" s="78">
        <v>-699.71232117999978</v>
      </c>
      <c r="AM176" s="78">
        <v>-316.08330427000004</v>
      </c>
      <c r="AN176" s="78">
        <v>-193.79203764999994</v>
      </c>
      <c r="AO176" s="78">
        <v>300.00475326000003</v>
      </c>
      <c r="AP176" s="78">
        <v>1197.0238588299999</v>
      </c>
      <c r="AQ176" s="78">
        <v>-1064.13617497</v>
      </c>
      <c r="AR176" s="78">
        <v>501.6615637299999</v>
      </c>
      <c r="AS176" s="78">
        <v>-305.59524050000005</v>
      </c>
      <c r="AT176" s="78">
        <v>1097.75770227</v>
      </c>
      <c r="AU176" s="78">
        <v>995.26692299000138</v>
      </c>
      <c r="AV176" s="78">
        <v>946.37137468999981</v>
      </c>
      <c r="BG176" s="136"/>
      <c r="BH176" s="136"/>
      <c r="BI176" s="136"/>
      <c r="BJ176" s="136"/>
      <c r="BK176" s="136"/>
      <c r="BL176" s="136"/>
      <c r="BM176" s="136"/>
      <c r="BN176" s="136"/>
      <c r="BO176" s="136"/>
      <c r="BP176" s="136"/>
      <c r="BQ176" s="136"/>
      <c r="BR176" s="136"/>
    </row>
    <row r="177" spans="1:70" x14ac:dyDescent="0.25">
      <c r="A177" s="80" t="s">
        <v>373</v>
      </c>
      <c r="B177" s="118" t="s">
        <v>69</v>
      </c>
      <c r="C177" s="78">
        <v>0</v>
      </c>
      <c r="D177" s="78">
        <v>21</v>
      </c>
      <c r="E177" s="78">
        <v>11.2</v>
      </c>
      <c r="F177" s="78">
        <v>3.8</v>
      </c>
      <c r="G177" s="78">
        <v>4</v>
      </c>
      <c r="H177" s="78">
        <v>4.3</v>
      </c>
      <c r="I177" s="78">
        <v>5.2</v>
      </c>
      <c r="J177" s="78">
        <v>12.7</v>
      </c>
      <c r="K177" s="78">
        <v>40.6</v>
      </c>
      <c r="L177" s="78">
        <v>-50.3</v>
      </c>
      <c r="M177" s="78">
        <v>-7.1</v>
      </c>
      <c r="N177" s="78">
        <v>-10.8</v>
      </c>
      <c r="O177" s="78">
        <v>36.4</v>
      </c>
      <c r="P177" s="78">
        <v>49.3</v>
      </c>
      <c r="Q177" s="78">
        <v>22.2</v>
      </c>
      <c r="R177" s="78">
        <v>0</v>
      </c>
      <c r="S177" s="78">
        <v>0</v>
      </c>
      <c r="T177" s="78">
        <v>0</v>
      </c>
      <c r="U177" s="78">
        <v>0</v>
      </c>
      <c r="V177" s="78">
        <v>0</v>
      </c>
      <c r="W177" s="78">
        <v>0</v>
      </c>
      <c r="X177" s="78">
        <v>0</v>
      </c>
      <c r="Y177" s="78">
        <v>0</v>
      </c>
      <c r="Z177" s="78">
        <v>0</v>
      </c>
      <c r="AA177" s="78">
        <v>0</v>
      </c>
      <c r="AB177" s="78">
        <v>0</v>
      </c>
      <c r="AC177" s="78">
        <v>0</v>
      </c>
      <c r="AD177" s="78">
        <v>0</v>
      </c>
      <c r="AE177" s="78">
        <v>0</v>
      </c>
      <c r="AF177" s="78">
        <v>0</v>
      </c>
      <c r="AG177" s="78">
        <v>0</v>
      </c>
      <c r="AH177" s="78">
        <v>0</v>
      </c>
      <c r="AI177" s="78">
        <v>0</v>
      </c>
      <c r="AJ177" s="78">
        <v>0</v>
      </c>
      <c r="AK177" s="78">
        <v>0</v>
      </c>
      <c r="AL177" s="78">
        <v>0</v>
      </c>
      <c r="AM177" s="78">
        <v>0</v>
      </c>
      <c r="AN177" s="78">
        <v>0</v>
      </c>
      <c r="AO177" s="78">
        <v>0</v>
      </c>
      <c r="AP177" s="78">
        <v>0</v>
      </c>
      <c r="AQ177" s="78">
        <v>0</v>
      </c>
      <c r="AR177" s="78">
        <v>0</v>
      </c>
      <c r="AS177" s="78">
        <v>0</v>
      </c>
      <c r="AT177" s="78">
        <v>0</v>
      </c>
      <c r="AU177" s="78">
        <v>0</v>
      </c>
      <c r="AV177" s="78">
        <v>0</v>
      </c>
      <c r="BG177" s="136"/>
      <c r="BH177" s="136"/>
      <c r="BI177" s="136"/>
      <c r="BJ177" s="136"/>
      <c r="BK177" s="136"/>
      <c r="BL177" s="136"/>
      <c r="BM177" s="136"/>
      <c r="BN177" s="136"/>
      <c r="BO177" s="136"/>
      <c r="BP177" s="136"/>
      <c r="BQ177" s="136"/>
      <c r="BR177" s="136"/>
    </row>
    <row r="178" spans="1:70" x14ac:dyDescent="0.25">
      <c r="A178" s="80" t="s">
        <v>374</v>
      </c>
      <c r="B178" s="118" t="s">
        <v>70</v>
      </c>
      <c r="C178" s="78">
        <v>-98.1</v>
      </c>
      <c r="D178" s="78">
        <v>55.9</v>
      </c>
      <c r="E178" s="78">
        <v>598.29999999999995</v>
      </c>
      <c r="F178" s="78">
        <v>-168.3</v>
      </c>
      <c r="G178" s="78">
        <v>-1217.5999999999999</v>
      </c>
      <c r="H178" s="78">
        <v>1118.4000000000001</v>
      </c>
      <c r="I178" s="78">
        <v>2422.6999999999998</v>
      </c>
      <c r="J178" s="78">
        <v>1595.1</v>
      </c>
      <c r="K178" s="78">
        <v>363.7</v>
      </c>
      <c r="L178" s="78">
        <v>666.6</v>
      </c>
      <c r="M178" s="78">
        <v>534.5</v>
      </c>
      <c r="N178" s="78">
        <v>1954.9</v>
      </c>
      <c r="O178" s="78">
        <v>537</v>
      </c>
      <c r="P178" s="78">
        <v>121</v>
      </c>
      <c r="Q178" s="78">
        <v>697.1</v>
      </c>
      <c r="R178" s="78">
        <v>1757.9</v>
      </c>
      <c r="S178" s="78">
        <v>2027.5000000000002</v>
      </c>
      <c r="T178" s="78">
        <v>511.89999999999992</v>
      </c>
      <c r="U178" s="78">
        <v>653.40000000000009</v>
      </c>
      <c r="V178" s="78">
        <v>-1823.8000000000002</v>
      </c>
      <c r="W178" s="78">
        <v>528.70000000000005</v>
      </c>
      <c r="X178" s="78">
        <v>2541.7000000000003</v>
      </c>
      <c r="Y178" s="78">
        <v>-742</v>
      </c>
      <c r="Z178" s="78">
        <v>2184.3000000000002</v>
      </c>
      <c r="AA178" s="78">
        <v>24.900000000000006</v>
      </c>
      <c r="AB178" s="78">
        <v>1226.5</v>
      </c>
      <c r="AC178" s="78">
        <v>-9.9999999999999574</v>
      </c>
      <c r="AD178" s="78">
        <v>1139.1999999999998</v>
      </c>
      <c r="AE178" s="78">
        <v>-1331.3227085200001</v>
      </c>
      <c r="AF178" s="78">
        <v>281.61430440000004</v>
      </c>
      <c r="AG178" s="78">
        <v>-336.29917921999993</v>
      </c>
      <c r="AH178" s="78">
        <v>994.82382045999998</v>
      </c>
      <c r="AI178" s="78">
        <v>-1478.4404</v>
      </c>
      <c r="AJ178" s="78">
        <v>-2826.7242999999999</v>
      </c>
      <c r="AK178" s="78">
        <v>-682.10379999999998</v>
      </c>
      <c r="AL178" s="78">
        <v>-539.81929999999977</v>
      </c>
      <c r="AM178" s="78">
        <v>-568.79780000000005</v>
      </c>
      <c r="AN178" s="78">
        <v>-370.57759999999996</v>
      </c>
      <c r="AO178" s="78">
        <v>5.4543999999999748</v>
      </c>
      <c r="AP178" s="78">
        <v>1384.8114999999998</v>
      </c>
      <c r="AQ178" s="78">
        <v>-1345.151044</v>
      </c>
      <c r="AR178" s="78">
        <v>108.89038799999999</v>
      </c>
      <c r="AS178" s="78">
        <v>-259.38274799999999</v>
      </c>
      <c r="AT178" s="78">
        <v>932.01083300000005</v>
      </c>
      <c r="AU178" s="78">
        <v>745.10661111000138</v>
      </c>
      <c r="AV178" s="78">
        <v>432.61389901000007</v>
      </c>
      <c r="BG178" s="136"/>
      <c r="BH178" s="136"/>
      <c r="BI178" s="136"/>
      <c r="BJ178" s="136"/>
      <c r="BK178" s="136"/>
      <c r="BL178" s="136"/>
      <c r="BM178" s="136"/>
      <c r="BN178" s="136"/>
      <c r="BO178" s="136"/>
      <c r="BP178" s="136"/>
      <c r="BQ178" s="136"/>
      <c r="BR178" s="136"/>
    </row>
    <row r="179" spans="1:70" x14ac:dyDescent="0.25">
      <c r="A179" s="80" t="s">
        <v>375</v>
      </c>
      <c r="B179" s="118" t="s">
        <v>71</v>
      </c>
      <c r="C179" s="78">
        <v>-30</v>
      </c>
      <c r="D179" s="78">
        <v>0</v>
      </c>
      <c r="E179" s="78">
        <v>0</v>
      </c>
      <c r="F179" s="78">
        <v>0</v>
      </c>
      <c r="G179" s="78">
        <v>-36.200000000000003</v>
      </c>
      <c r="H179" s="78">
        <v>0</v>
      </c>
      <c r="I179" s="78">
        <v>0</v>
      </c>
      <c r="J179" s="78">
        <v>0</v>
      </c>
      <c r="K179" s="78">
        <v>0</v>
      </c>
      <c r="L179" s="78">
        <v>-9</v>
      </c>
      <c r="M179" s="78">
        <v>-9</v>
      </c>
      <c r="N179" s="78">
        <v>-12</v>
      </c>
      <c r="O179" s="78">
        <v>0</v>
      </c>
      <c r="P179" s="78">
        <v>0</v>
      </c>
      <c r="Q179" s="78">
        <v>0</v>
      </c>
      <c r="R179" s="78">
        <v>-146.9</v>
      </c>
      <c r="S179" s="78">
        <v>57.1</v>
      </c>
      <c r="T179" s="78">
        <v>50.6</v>
      </c>
      <c r="U179" s="78">
        <v>-82.5</v>
      </c>
      <c r="V179" s="78">
        <v>50.5</v>
      </c>
      <c r="W179" s="78">
        <v>8.7999999999999972</v>
      </c>
      <c r="X179" s="78">
        <v>-38</v>
      </c>
      <c r="Y179" s="78">
        <v>-15</v>
      </c>
      <c r="Z179" s="78">
        <v>-12.100000000000001</v>
      </c>
      <c r="AA179" s="78">
        <v>77</v>
      </c>
      <c r="AB179" s="78">
        <v>-149.5</v>
      </c>
      <c r="AC179" s="78">
        <v>16.600000000000001</v>
      </c>
      <c r="AD179" s="78">
        <v>-89.5</v>
      </c>
      <c r="AE179" s="78">
        <v>44.767648250000001</v>
      </c>
      <c r="AF179" s="78">
        <v>18.86813012</v>
      </c>
      <c r="AG179" s="78">
        <v>-12.124097520000001</v>
      </c>
      <c r="AH179" s="78">
        <v>-3.9344626599999941</v>
      </c>
      <c r="AI179" s="78">
        <v>160.50849477999998</v>
      </c>
      <c r="AJ179" s="78">
        <v>-315.05471291999999</v>
      </c>
      <c r="AK179" s="78">
        <v>-60.02680196</v>
      </c>
      <c r="AL179" s="78">
        <v>-61.57072118</v>
      </c>
      <c r="AM179" s="78">
        <v>29.713295729999999</v>
      </c>
      <c r="AN179" s="78">
        <v>36.605262350000004</v>
      </c>
      <c r="AO179" s="78">
        <v>-32.368046739999997</v>
      </c>
      <c r="AP179" s="78">
        <v>69.29315883000001</v>
      </c>
      <c r="AQ179" s="78">
        <v>-38.627724969999996</v>
      </c>
      <c r="AR179" s="78">
        <v>11.868353730000001</v>
      </c>
      <c r="AS179" s="78">
        <v>101.08610949999999</v>
      </c>
      <c r="AT179" s="78">
        <v>-95.642399729999994</v>
      </c>
      <c r="AU179" s="78">
        <v>-8.2147925900000001</v>
      </c>
      <c r="AV179" s="78">
        <v>-1.9725275600000001</v>
      </c>
      <c r="BG179" s="136"/>
      <c r="BH179" s="136"/>
      <c r="BI179" s="136"/>
      <c r="BJ179" s="136"/>
      <c r="BK179" s="136"/>
      <c r="BL179" s="136"/>
      <c r="BM179" s="136"/>
      <c r="BN179" s="136"/>
      <c r="BO179" s="136"/>
      <c r="BP179" s="136"/>
      <c r="BQ179" s="136"/>
      <c r="BR179" s="136"/>
    </row>
    <row r="180" spans="1:70" x14ac:dyDescent="0.25">
      <c r="A180" s="80" t="s">
        <v>376</v>
      </c>
      <c r="B180" s="118" t="s">
        <v>20</v>
      </c>
      <c r="C180" s="78">
        <v>156</v>
      </c>
      <c r="D180" s="78">
        <v>602.70000000000005</v>
      </c>
      <c r="E180" s="78">
        <v>585.70000000000005</v>
      </c>
      <c r="F180" s="78">
        <v>-144.4</v>
      </c>
      <c r="G180" s="78">
        <v>103.6</v>
      </c>
      <c r="H180" s="78">
        <v>214</v>
      </c>
      <c r="I180" s="78">
        <v>-143.30000000000001</v>
      </c>
      <c r="J180" s="78">
        <v>-213.1</v>
      </c>
      <c r="K180" s="78">
        <v>241.2</v>
      </c>
      <c r="L180" s="78">
        <v>265.3</v>
      </c>
      <c r="M180" s="78">
        <v>-32.299999999999997</v>
      </c>
      <c r="N180" s="78">
        <v>-55.1</v>
      </c>
      <c r="O180" s="78">
        <v>34.799999999999997</v>
      </c>
      <c r="P180" s="78">
        <v>567</v>
      </c>
      <c r="Q180" s="78">
        <v>119.3</v>
      </c>
      <c r="R180" s="78">
        <v>-212.8</v>
      </c>
      <c r="S180" s="78">
        <v>263.40000000000003</v>
      </c>
      <c r="T180" s="78">
        <v>234.19999999999996</v>
      </c>
      <c r="U180" s="78">
        <v>493.3</v>
      </c>
      <c r="V180" s="78">
        <v>-503.99999999999994</v>
      </c>
      <c r="W180" s="78">
        <v>634.29999999999995</v>
      </c>
      <c r="X180" s="78">
        <v>375.4</v>
      </c>
      <c r="Y180" s="78">
        <v>-25.400000000000023</v>
      </c>
      <c r="Z180" s="78">
        <v>-312.30000000000007</v>
      </c>
      <c r="AA180" s="78">
        <v>19.599999999999998</v>
      </c>
      <c r="AB180" s="78">
        <v>12.900000000000006</v>
      </c>
      <c r="AC180" s="78">
        <v>410.69999999999993</v>
      </c>
      <c r="AD180" s="78">
        <v>69.3</v>
      </c>
      <c r="AE180" s="78">
        <v>387.6386</v>
      </c>
      <c r="AF180" s="78">
        <v>-239.14159999999987</v>
      </c>
      <c r="AG180" s="78">
        <v>-46.365500000000019</v>
      </c>
      <c r="AH180" s="78">
        <v>-507.06690000000003</v>
      </c>
      <c r="AI180" s="78">
        <v>789.76</v>
      </c>
      <c r="AJ180" s="78">
        <v>634.82870000000003</v>
      </c>
      <c r="AK180" s="78">
        <v>853.36580000000004</v>
      </c>
      <c r="AL180" s="78">
        <v>-98.322300000000041</v>
      </c>
      <c r="AM180" s="78">
        <v>223.00119999999998</v>
      </c>
      <c r="AN180" s="78">
        <v>140.18030000000002</v>
      </c>
      <c r="AO180" s="78">
        <v>326.91839999999996</v>
      </c>
      <c r="AP180" s="78">
        <v>-257.08080000000001</v>
      </c>
      <c r="AQ180" s="78">
        <v>319.64259400000003</v>
      </c>
      <c r="AR180" s="78">
        <v>380.9028219999999</v>
      </c>
      <c r="AS180" s="78">
        <v>-147.29860200000005</v>
      </c>
      <c r="AT180" s="78">
        <v>261.38926899999996</v>
      </c>
      <c r="AU180" s="78">
        <v>258.37510447</v>
      </c>
      <c r="AV180" s="78">
        <v>515.73000323999997</v>
      </c>
      <c r="BG180" s="136"/>
      <c r="BH180" s="136"/>
      <c r="BI180" s="136"/>
      <c r="BJ180" s="136"/>
      <c r="BK180" s="136"/>
      <c r="BL180" s="136"/>
      <c r="BM180" s="136"/>
      <c r="BN180" s="136"/>
      <c r="BO180" s="136"/>
      <c r="BP180" s="136"/>
      <c r="BQ180" s="136"/>
      <c r="BR180" s="136"/>
    </row>
    <row r="181" spans="1:70" x14ac:dyDescent="0.25">
      <c r="A181" s="80" t="s">
        <v>377</v>
      </c>
      <c r="B181" s="120" t="s">
        <v>191</v>
      </c>
      <c r="C181" s="78">
        <v>0</v>
      </c>
      <c r="D181" s="78">
        <v>0</v>
      </c>
      <c r="E181" s="78">
        <v>0</v>
      </c>
      <c r="F181" s="78">
        <v>0</v>
      </c>
      <c r="G181" s="78">
        <v>0</v>
      </c>
      <c r="H181" s="78">
        <v>0</v>
      </c>
      <c r="I181" s="78">
        <v>0</v>
      </c>
      <c r="J181" s="78">
        <v>0</v>
      </c>
      <c r="K181" s="78">
        <v>0</v>
      </c>
      <c r="L181" s="78">
        <v>0</v>
      </c>
      <c r="M181" s="78">
        <v>0</v>
      </c>
      <c r="N181" s="78">
        <v>0</v>
      </c>
      <c r="O181" s="78">
        <v>0</v>
      </c>
      <c r="P181" s="78">
        <v>0</v>
      </c>
      <c r="Q181" s="78">
        <v>0</v>
      </c>
      <c r="R181" s="78">
        <v>0</v>
      </c>
      <c r="S181" s="78">
        <v>0</v>
      </c>
      <c r="T181" s="78">
        <v>0</v>
      </c>
      <c r="U181" s="78">
        <v>0</v>
      </c>
      <c r="V181" s="78">
        <v>0</v>
      </c>
      <c r="W181" s="78">
        <v>0</v>
      </c>
      <c r="X181" s="78">
        <v>0</v>
      </c>
      <c r="Y181" s="78">
        <v>0</v>
      </c>
      <c r="Z181" s="78">
        <v>0</v>
      </c>
      <c r="AA181" s="78">
        <v>0</v>
      </c>
      <c r="AB181" s="78">
        <v>0</v>
      </c>
      <c r="AC181" s="78">
        <v>0</v>
      </c>
      <c r="AD181" s="78">
        <v>0</v>
      </c>
      <c r="AE181" s="78">
        <v>0</v>
      </c>
      <c r="AF181" s="78">
        <v>0</v>
      </c>
      <c r="AG181" s="78">
        <v>0</v>
      </c>
      <c r="AH181" s="78">
        <v>0</v>
      </c>
      <c r="AI181" s="78">
        <v>0</v>
      </c>
      <c r="AJ181" s="78">
        <v>0</v>
      </c>
      <c r="AK181" s="78">
        <v>0</v>
      </c>
      <c r="AL181" s="78">
        <v>0</v>
      </c>
      <c r="AM181" s="78">
        <v>0</v>
      </c>
      <c r="AN181" s="78">
        <v>0</v>
      </c>
      <c r="AO181" s="78">
        <v>0</v>
      </c>
      <c r="AP181" s="78">
        <v>0</v>
      </c>
      <c r="AQ181" s="78">
        <v>0</v>
      </c>
      <c r="AR181" s="78">
        <v>0</v>
      </c>
      <c r="AS181" s="78">
        <v>0</v>
      </c>
      <c r="AT181" s="78">
        <v>0</v>
      </c>
      <c r="AU181" s="78">
        <v>0</v>
      </c>
      <c r="AV181" s="78">
        <v>0</v>
      </c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</row>
    <row r="182" spans="1:70" x14ac:dyDescent="0.25">
      <c r="A182" s="80" t="s">
        <v>378</v>
      </c>
      <c r="B182" s="116" t="s">
        <v>188</v>
      </c>
      <c r="C182" s="78">
        <f>+C183+C184</f>
        <v>-480.99999999999994</v>
      </c>
      <c r="D182" s="78">
        <f t="shared" ref="D182:N182" si="62">+D183+D184</f>
        <v>1134.8999999999999</v>
      </c>
      <c r="E182" s="78">
        <f t="shared" si="62"/>
        <v>306.62032413527197</v>
      </c>
      <c r="F182" s="78">
        <f t="shared" si="62"/>
        <v>-665.10000000000014</v>
      </c>
      <c r="G182" s="78">
        <f t="shared" si="62"/>
        <v>-420.19999999999993</v>
      </c>
      <c r="H182" s="78">
        <f t="shared" si="62"/>
        <v>1046.5999999999999</v>
      </c>
      <c r="I182" s="78">
        <f t="shared" si="62"/>
        <v>2349.5</v>
      </c>
      <c r="J182" s="78">
        <f t="shared" si="62"/>
        <v>868.09999999999991</v>
      </c>
      <c r="K182" s="78">
        <f t="shared" si="62"/>
        <v>332.8</v>
      </c>
      <c r="L182" s="78">
        <f t="shared" si="62"/>
        <v>1380.3000000000002</v>
      </c>
      <c r="M182" s="78">
        <f t="shared" si="62"/>
        <v>1152.5999999999999</v>
      </c>
      <c r="N182" s="78">
        <f t="shared" si="62"/>
        <v>1681.4</v>
      </c>
      <c r="O182" s="78">
        <v>524.1</v>
      </c>
      <c r="P182" s="78">
        <v>466.09999999999997</v>
      </c>
      <c r="Q182" s="78">
        <v>1023</v>
      </c>
      <c r="R182" s="78">
        <v>1401</v>
      </c>
      <c r="S182" s="78">
        <v>2613.2999999999993</v>
      </c>
      <c r="T182" s="78">
        <v>1621.6000000000001</v>
      </c>
      <c r="U182" s="78">
        <v>826.8</v>
      </c>
      <c r="V182" s="78">
        <v>-1390.5</v>
      </c>
      <c r="W182" s="78">
        <v>1329.1</v>
      </c>
      <c r="X182" s="78">
        <v>2628.2</v>
      </c>
      <c r="Y182" s="78">
        <v>347.80000000000007</v>
      </c>
      <c r="Z182" s="78">
        <v>1916.5</v>
      </c>
      <c r="AA182" s="78">
        <v>1391.5000000000002</v>
      </c>
      <c r="AB182" s="78">
        <v>1440.9999999999998</v>
      </c>
      <c r="AC182" s="78">
        <v>933.49999999999989</v>
      </c>
      <c r="AD182" s="78">
        <v>1011.2</v>
      </c>
      <c r="AE182" s="78">
        <v>-249.66496229000001</v>
      </c>
      <c r="AF182" s="78">
        <v>399.29678855999998</v>
      </c>
      <c r="AG182" s="78">
        <v>964.1459754199999</v>
      </c>
      <c r="AH182" s="78">
        <v>1652.2906185700003</v>
      </c>
      <c r="AI182" s="78">
        <v>-1370.9232496299996</v>
      </c>
      <c r="AJ182" s="78">
        <v>-2178.3060809999997</v>
      </c>
      <c r="AK182" s="78">
        <v>-115.91632100000005</v>
      </c>
      <c r="AL182" s="78">
        <v>-81.208502000000038</v>
      </c>
      <c r="AM182" s="78">
        <v>-325.90286699999996</v>
      </c>
      <c r="AN182" s="78">
        <v>-532.02190499999995</v>
      </c>
      <c r="AO182" s="78">
        <v>970.22671600000001</v>
      </c>
      <c r="AP182" s="78">
        <v>1115.6152780000002</v>
      </c>
      <c r="AQ182" s="78">
        <v>-864.45415099999991</v>
      </c>
      <c r="AR182" s="78">
        <v>-490.32153900000003</v>
      </c>
      <c r="AS182" s="78">
        <v>-824.21040199999982</v>
      </c>
      <c r="AT182" s="78">
        <v>1608.7434959999998</v>
      </c>
      <c r="AU182" s="78">
        <v>561.77195866</v>
      </c>
      <c r="AV182" s="78">
        <v>1220.5151499400001</v>
      </c>
      <c r="BG182" s="136"/>
      <c r="BH182" s="136"/>
      <c r="BI182" s="136"/>
      <c r="BJ182" s="136"/>
      <c r="BK182" s="136"/>
      <c r="BL182" s="136"/>
      <c r="BM182" s="136"/>
      <c r="BN182" s="136"/>
      <c r="BO182" s="136"/>
      <c r="BP182" s="136"/>
      <c r="BQ182" s="136"/>
      <c r="BR182" s="136"/>
    </row>
    <row r="183" spans="1:70" ht="15" customHeight="1" x14ac:dyDescent="0.25">
      <c r="A183" s="83" t="s">
        <v>379</v>
      </c>
      <c r="B183" s="117" t="s">
        <v>76</v>
      </c>
      <c r="C183" s="78">
        <v>0</v>
      </c>
      <c r="D183" s="78">
        <v>0</v>
      </c>
      <c r="E183" s="78">
        <v>0</v>
      </c>
      <c r="F183" s="78">
        <v>0</v>
      </c>
      <c r="G183" s="78">
        <v>0</v>
      </c>
      <c r="H183" s="78">
        <v>0</v>
      </c>
      <c r="I183" s="78">
        <v>0</v>
      </c>
      <c r="J183" s="78">
        <v>0</v>
      </c>
      <c r="K183" s="78">
        <v>0</v>
      </c>
      <c r="L183" s="78">
        <v>0</v>
      </c>
      <c r="M183" s="78">
        <v>0</v>
      </c>
      <c r="N183" s="78">
        <v>0</v>
      </c>
      <c r="O183" s="78">
        <v>0</v>
      </c>
      <c r="P183" s="78">
        <v>0</v>
      </c>
      <c r="Q183" s="78">
        <v>0</v>
      </c>
      <c r="R183" s="78">
        <v>0</v>
      </c>
      <c r="S183" s="78">
        <v>0</v>
      </c>
      <c r="T183" s="78">
        <v>0</v>
      </c>
      <c r="U183" s="78">
        <v>0</v>
      </c>
      <c r="V183" s="78">
        <v>0</v>
      </c>
      <c r="W183" s="78">
        <v>0</v>
      </c>
      <c r="X183" s="78">
        <v>0</v>
      </c>
      <c r="Y183" s="78">
        <v>0</v>
      </c>
      <c r="Z183" s="78">
        <v>0</v>
      </c>
      <c r="AA183" s="78">
        <v>0</v>
      </c>
      <c r="AB183" s="78">
        <v>0</v>
      </c>
      <c r="AC183" s="78">
        <v>0</v>
      </c>
      <c r="AD183" s="78">
        <v>0</v>
      </c>
      <c r="AE183" s="78">
        <v>0</v>
      </c>
      <c r="AF183" s="78">
        <v>0</v>
      </c>
      <c r="AG183" s="78">
        <v>0</v>
      </c>
      <c r="AH183" s="78">
        <v>0</v>
      </c>
      <c r="AI183" s="78">
        <v>0</v>
      </c>
      <c r="AJ183" s="78">
        <v>0</v>
      </c>
      <c r="AK183" s="78">
        <v>0</v>
      </c>
      <c r="AL183" s="78">
        <v>0</v>
      </c>
      <c r="AM183" s="78">
        <v>0</v>
      </c>
      <c r="AN183" s="78">
        <v>0</v>
      </c>
      <c r="AO183" s="78">
        <v>0</v>
      </c>
      <c r="AP183" s="78">
        <v>0</v>
      </c>
      <c r="AQ183" s="78">
        <v>0</v>
      </c>
      <c r="AR183" s="78">
        <v>0</v>
      </c>
      <c r="AS183" s="78">
        <v>0</v>
      </c>
      <c r="AT183" s="78">
        <v>0</v>
      </c>
      <c r="AU183" s="78">
        <v>0</v>
      </c>
      <c r="AV183" s="78">
        <v>0</v>
      </c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</row>
    <row r="184" spans="1:70" ht="15" customHeight="1" x14ac:dyDescent="0.25">
      <c r="A184" s="85" t="s">
        <v>380</v>
      </c>
      <c r="B184" s="117" t="s">
        <v>67</v>
      </c>
      <c r="C184" s="78">
        <f t="shared" ref="C184:N184" si="63">+C185+C186</f>
        <v>-480.99999999999994</v>
      </c>
      <c r="D184" s="78">
        <f t="shared" si="63"/>
        <v>1134.8999999999999</v>
      </c>
      <c r="E184" s="78">
        <f t="shared" si="63"/>
        <v>306.62032413527197</v>
      </c>
      <c r="F184" s="78">
        <f t="shared" si="63"/>
        <v>-665.10000000000014</v>
      </c>
      <c r="G184" s="78">
        <f t="shared" si="63"/>
        <v>-420.19999999999993</v>
      </c>
      <c r="H184" s="78">
        <f t="shared" si="63"/>
        <v>1046.5999999999999</v>
      </c>
      <c r="I184" s="78">
        <f t="shared" si="63"/>
        <v>2349.5</v>
      </c>
      <c r="J184" s="78">
        <f t="shared" si="63"/>
        <v>868.09999999999991</v>
      </c>
      <c r="K184" s="78">
        <f t="shared" si="63"/>
        <v>332.8</v>
      </c>
      <c r="L184" s="78">
        <f t="shared" si="63"/>
        <v>1380.3000000000002</v>
      </c>
      <c r="M184" s="78">
        <f t="shared" si="63"/>
        <v>1152.5999999999999</v>
      </c>
      <c r="N184" s="78">
        <f t="shared" si="63"/>
        <v>1681.4</v>
      </c>
      <c r="O184" s="78">
        <v>524.1</v>
      </c>
      <c r="P184" s="78">
        <v>466.09999999999997</v>
      </c>
      <c r="Q184" s="78">
        <v>1023</v>
      </c>
      <c r="R184" s="78">
        <v>1401</v>
      </c>
      <c r="S184" s="78">
        <v>2613.2999999999993</v>
      </c>
      <c r="T184" s="78">
        <v>1621.6000000000001</v>
      </c>
      <c r="U184" s="78">
        <v>826.8</v>
      </c>
      <c r="V184" s="78">
        <v>-1390.5</v>
      </c>
      <c r="W184" s="78">
        <v>1329.1</v>
      </c>
      <c r="X184" s="78">
        <v>2628.2</v>
      </c>
      <c r="Y184" s="78">
        <v>347.80000000000007</v>
      </c>
      <c r="Z184" s="78">
        <v>1916.5</v>
      </c>
      <c r="AA184" s="78">
        <v>1391.5000000000002</v>
      </c>
      <c r="AB184" s="78">
        <v>1440.9999999999998</v>
      </c>
      <c r="AC184" s="78">
        <v>933.49999999999989</v>
      </c>
      <c r="AD184" s="78">
        <v>1011.2</v>
      </c>
      <c r="AE184" s="78">
        <v>-249.66496229000001</v>
      </c>
      <c r="AF184" s="78">
        <v>399.29678855999998</v>
      </c>
      <c r="AG184" s="78">
        <v>964.1459754199999</v>
      </c>
      <c r="AH184" s="78">
        <v>1652.2906185700003</v>
      </c>
      <c r="AI184" s="78">
        <v>-1370.9232496299996</v>
      </c>
      <c r="AJ184" s="78">
        <v>-2178.3060809999997</v>
      </c>
      <c r="AK184" s="78">
        <v>-115.91632100000005</v>
      </c>
      <c r="AL184" s="78">
        <v>-81.208502000000038</v>
      </c>
      <c r="AM184" s="78">
        <v>-325.90286699999996</v>
      </c>
      <c r="AN184" s="78">
        <v>-532.02190499999995</v>
      </c>
      <c r="AO184" s="78">
        <v>970.22671600000001</v>
      </c>
      <c r="AP184" s="78">
        <v>1115.6152780000002</v>
      </c>
      <c r="AQ184" s="78">
        <v>-864.45415099999991</v>
      </c>
      <c r="AR184" s="78">
        <v>-490.32153900000003</v>
      </c>
      <c r="AS184" s="78">
        <v>-824.21040199999982</v>
      </c>
      <c r="AT184" s="78">
        <v>1608.7434959999998</v>
      </c>
      <c r="AU184" s="78">
        <v>561.77195866</v>
      </c>
      <c r="AV184" s="78">
        <v>1220.5151499400001</v>
      </c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</row>
    <row r="185" spans="1:70" ht="15" customHeight="1" x14ac:dyDescent="0.25">
      <c r="A185" s="83" t="s">
        <v>381</v>
      </c>
      <c r="B185" s="118" t="s">
        <v>82</v>
      </c>
      <c r="C185" s="78">
        <v>0</v>
      </c>
      <c r="D185" s="78">
        <v>0</v>
      </c>
      <c r="E185" s="78">
        <v>266.62032413527197</v>
      </c>
      <c r="F185" s="78">
        <v>0</v>
      </c>
      <c r="G185" s="78">
        <v>0</v>
      </c>
      <c r="H185" s="78">
        <v>0</v>
      </c>
      <c r="I185" s="78">
        <v>0</v>
      </c>
      <c r="J185" s="78">
        <v>0</v>
      </c>
      <c r="K185" s="78">
        <v>0</v>
      </c>
      <c r="L185" s="78">
        <v>0</v>
      </c>
      <c r="M185" s="78">
        <v>0</v>
      </c>
      <c r="N185" s="78">
        <v>0</v>
      </c>
      <c r="O185" s="78">
        <v>0</v>
      </c>
      <c r="P185" s="78">
        <v>0</v>
      </c>
      <c r="Q185" s="78">
        <v>0</v>
      </c>
      <c r="R185" s="78">
        <v>0</v>
      </c>
      <c r="S185" s="78">
        <v>0</v>
      </c>
      <c r="T185" s="78">
        <v>0</v>
      </c>
      <c r="U185" s="78">
        <v>0</v>
      </c>
      <c r="V185" s="78">
        <v>0</v>
      </c>
      <c r="W185" s="78">
        <v>0</v>
      </c>
      <c r="X185" s="78">
        <v>0</v>
      </c>
      <c r="Y185" s="78">
        <v>0</v>
      </c>
      <c r="Z185" s="78">
        <v>0</v>
      </c>
      <c r="AA185" s="78">
        <v>0</v>
      </c>
      <c r="AB185" s="78">
        <v>0</v>
      </c>
      <c r="AC185" s="78">
        <v>0</v>
      </c>
      <c r="AD185" s="78">
        <v>0</v>
      </c>
      <c r="AE185" s="78">
        <v>0</v>
      </c>
      <c r="AF185" s="78">
        <v>0</v>
      </c>
      <c r="AG185" s="78">
        <v>0</v>
      </c>
      <c r="AH185" s="78">
        <v>0</v>
      </c>
      <c r="AI185" s="78">
        <v>0</v>
      </c>
      <c r="AJ185" s="78">
        <v>0</v>
      </c>
      <c r="AK185" s="78">
        <v>0</v>
      </c>
      <c r="AL185" s="78">
        <v>0</v>
      </c>
      <c r="AM185" s="78">
        <v>0</v>
      </c>
      <c r="AN185" s="78">
        <v>0</v>
      </c>
      <c r="AO185" s="78">
        <v>0</v>
      </c>
      <c r="AP185" s="78">
        <v>0</v>
      </c>
      <c r="AQ185" s="78">
        <v>0</v>
      </c>
      <c r="AR185" s="78">
        <v>0</v>
      </c>
      <c r="AS185" s="78">
        <v>0</v>
      </c>
      <c r="AT185" s="78">
        <v>0</v>
      </c>
      <c r="AU185" s="78">
        <v>0</v>
      </c>
      <c r="AV185" s="78">
        <v>0</v>
      </c>
      <c r="BG185" s="136"/>
      <c r="BH185" s="136"/>
      <c r="BI185" s="136"/>
      <c r="BJ185" s="136"/>
      <c r="BK185" s="136"/>
      <c r="BL185" s="136"/>
      <c r="BM185" s="136"/>
      <c r="BN185" s="136"/>
      <c r="BO185" s="136"/>
      <c r="BP185" s="136"/>
      <c r="BQ185" s="136"/>
      <c r="BR185" s="136"/>
    </row>
    <row r="186" spans="1:70" ht="15" customHeight="1" x14ac:dyDescent="0.25">
      <c r="A186" s="80" t="s">
        <v>382</v>
      </c>
      <c r="B186" s="118" t="s">
        <v>193</v>
      </c>
      <c r="C186" s="78">
        <f t="shared" ref="C186:N186" si="64">SUM(C187:C190)</f>
        <v>-480.99999999999994</v>
      </c>
      <c r="D186" s="78">
        <f t="shared" si="64"/>
        <v>1134.8999999999999</v>
      </c>
      <c r="E186" s="78">
        <f t="shared" si="64"/>
        <v>40</v>
      </c>
      <c r="F186" s="78">
        <f t="shared" si="64"/>
        <v>-665.10000000000014</v>
      </c>
      <c r="G186" s="78">
        <f t="shared" si="64"/>
        <v>-420.19999999999993</v>
      </c>
      <c r="H186" s="78">
        <f t="shared" si="64"/>
        <v>1046.5999999999999</v>
      </c>
      <c r="I186" s="78">
        <f t="shared" si="64"/>
        <v>2349.5</v>
      </c>
      <c r="J186" s="78">
        <f t="shared" si="64"/>
        <v>868.09999999999991</v>
      </c>
      <c r="K186" s="78">
        <f t="shared" si="64"/>
        <v>332.8</v>
      </c>
      <c r="L186" s="78">
        <f t="shared" si="64"/>
        <v>1380.3000000000002</v>
      </c>
      <c r="M186" s="78">
        <f t="shared" si="64"/>
        <v>1152.5999999999999</v>
      </c>
      <c r="N186" s="78">
        <f t="shared" si="64"/>
        <v>1681.4</v>
      </c>
      <c r="O186" s="78">
        <v>524.1</v>
      </c>
      <c r="P186" s="78">
        <v>466.09999999999997</v>
      </c>
      <c r="Q186" s="78">
        <v>1023</v>
      </c>
      <c r="R186" s="78">
        <v>1401</v>
      </c>
      <c r="S186" s="78">
        <v>2613.2999999999993</v>
      </c>
      <c r="T186" s="78">
        <v>1621.6000000000001</v>
      </c>
      <c r="U186" s="78">
        <v>826.8</v>
      </c>
      <c r="V186" s="78">
        <v>-1390.5</v>
      </c>
      <c r="W186" s="78">
        <v>1329.1</v>
      </c>
      <c r="X186" s="78">
        <v>2628.2</v>
      </c>
      <c r="Y186" s="78">
        <v>347.80000000000007</v>
      </c>
      <c r="Z186" s="78">
        <v>1916.5</v>
      </c>
      <c r="AA186" s="78">
        <v>1391.5000000000002</v>
      </c>
      <c r="AB186" s="78">
        <v>1440.9999999999998</v>
      </c>
      <c r="AC186" s="78">
        <v>933.49999999999989</v>
      </c>
      <c r="AD186" s="78">
        <v>1011.2</v>
      </c>
      <c r="AE186" s="78">
        <v>-249.66496229000001</v>
      </c>
      <c r="AF186" s="78">
        <v>399.29678855999998</v>
      </c>
      <c r="AG186" s="78">
        <v>964.1459754199999</v>
      </c>
      <c r="AH186" s="78">
        <v>1652.2906185700003</v>
      </c>
      <c r="AI186" s="78">
        <v>-1370.9232496299996</v>
      </c>
      <c r="AJ186" s="78">
        <v>-2178.3060809999997</v>
      </c>
      <c r="AK186" s="78">
        <v>-115.91632100000005</v>
      </c>
      <c r="AL186" s="78">
        <v>-81.208502000000038</v>
      </c>
      <c r="AM186" s="78">
        <v>-325.90286699999996</v>
      </c>
      <c r="AN186" s="78">
        <v>-532.02190499999995</v>
      </c>
      <c r="AO186" s="78">
        <v>970.22671600000001</v>
      </c>
      <c r="AP186" s="78">
        <v>1115.6152780000002</v>
      </c>
      <c r="AQ186" s="78">
        <v>-864.45415099999991</v>
      </c>
      <c r="AR186" s="78">
        <v>-490.32153900000003</v>
      </c>
      <c r="AS186" s="78">
        <v>-824.21040199999982</v>
      </c>
      <c r="AT186" s="78">
        <v>1608.7434959999998</v>
      </c>
      <c r="AU186" s="78">
        <v>561.77195866</v>
      </c>
      <c r="AV186" s="78">
        <v>1220.5151499400001</v>
      </c>
      <c r="BG186" s="136"/>
      <c r="BH186" s="136"/>
      <c r="BI186" s="136"/>
      <c r="BJ186" s="136"/>
      <c r="BK186" s="136"/>
      <c r="BL186" s="136"/>
      <c r="BM186" s="136"/>
      <c r="BN186" s="136"/>
      <c r="BO186" s="136"/>
      <c r="BP186" s="136"/>
      <c r="BQ186" s="136"/>
      <c r="BR186" s="136"/>
    </row>
    <row r="187" spans="1:70" ht="15" customHeight="1" x14ac:dyDescent="0.25">
      <c r="A187" s="86" t="s">
        <v>383</v>
      </c>
      <c r="B187" s="120" t="s">
        <v>69</v>
      </c>
      <c r="C187" s="78">
        <v>-19.8</v>
      </c>
      <c r="D187" s="78">
        <v>17</v>
      </c>
      <c r="E187" s="78">
        <v>-7.1</v>
      </c>
      <c r="F187" s="78">
        <v>-4.5999999999999996</v>
      </c>
      <c r="G187" s="78">
        <v>0.5</v>
      </c>
      <c r="H187" s="78">
        <v>-7.5</v>
      </c>
      <c r="I187" s="78">
        <v>12.5</v>
      </c>
      <c r="J187" s="78">
        <v>29.3</v>
      </c>
      <c r="K187" s="78">
        <v>4.3</v>
      </c>
      <c r="L187" s="78">
        <v>-2.8</v>
      </c>
      <c r="M187" s="78">
        <v>0.7</v>
      </c>
      <c r="N187" s="78">
        <v>0.2</v>
      </c>
      <c r="O187" s="78">
        <v>-2.6</v>
      </c>
      <c r="P187" s="78">
        <v>24.6</v>
      </c>
      <c r="Q187" s="78">
        <v>-7.2</v>
      </c>
      <c r="R187" s="78">
        <v>-6.4</v>
      </c>
      <c r="S187" s="78">
        <v>0</v>
      </c>
      <c r="T187" s="78">
        <v>0</v>
      </c>
      <c r="U187" s="78">
        <v>0</v>
      </c>
      <c r="V187" s="78">
        <v>0</v>
      </c>
      <c r="W187" s="78">
        <v>0</v>
      </c>
      <c r="X187" s="78">
        <v>0</v>
      </c>
      <c r="Y187" s="78">
        <v>0</v>
      </c>
      <c r="Z187" s="78">
        <v>0</v>
      </c>
      <c r="AA187" s="78">
        <v>-4.5999999999999996</v>
      </c>
      <c r="AB187" s="78">
        <v>-7.5</v>
      </c>
      <c r="AC187" s="78">
        <v>0.60000000000000009</v>
      </c>
      <c r="AD187" s="78">
        <v>-7.0000000000000009</v>
      </c>
      <c r="AE187" s="78">
        <v>-3.6090967600000003</v>
      </c>
      <c r="AF187" s="78">
        <v>-0.26608364000000001</v>
      </c>
      <c r="AG187" s="78">
        <v>-7.7206852500000007</v>
      </c>
      <c r="AH187" s="78">
        <v>-1.7850267400000002</v>
      </c>
      <c r="AI187" s="78">
        <v>-2.5146000000000002</v>
      </c>
      <c r="AJ187" s="78">
        <v>3.1863000000000001</v>
      </c>
      <c r="AK187" s="78">
        <v>28.411100000000001</v>
      </c>
      <c r="AL187" s="78">
        <v>-19.337399999999999</v>
      </c>
      <c r="AM187" s="78">
        <v>1.7166000000000001</v>
      </c>
      <c r="AN187" s="78">
        <v>-3.9348000000000005</v>
      </c>
      <c r="AO187" s="78">
        <v>1.8881999999999999</v>
      </c>
      <c r="AP187" s="78">
        <v>1.2110000000000001</v>
      </c>
      <c r="AQ187" s="78">
        <v>-15.298431000000001</v>
      </c>
      <c r="AR187" s="78">
        <v>-9.5867109999999993</v>
      </c>
      <c r="AS187" s="78">
        <v>-0.67776400000000003</v>
      </c>
      <c r="AT187" s="78">
        <v>-0.222553</v>
      </c>
      <c r="AU187" s="78">
        <v>-1.9362133199999987</v>
      </c>
      <c r="AV187" s="78">
        <v>0.95206675000000007</v>
      </c>
      <c r="BG187" s="136"/>
      <c r="BH187" s="136"/>
      <c r="BI187" s="136"/>
      <c r="BJ187" s="136"/>
      <c r="BK187" s="136"/>
      <c r="BL187" s="136"/>
      <c r="BM187" s="136"/>
      <c r="BN187" s="136"/>
      <c r="BO187" s="136"/>
      <c r="BP187" s="136"/>
      <c r="BQ187" s="136"/>
      <c r="BR187" s="136"/>
    </row>
    <row r="188" spans="1:70" ht="15" customHeight="1" x14ac:dyDescent="0.25">
      <c r="A188" s="86" t="s">
        <v>384</v>
      </c>
      <c r="B188" s="120" t="s">
        <v>70</v>
      </c>
      <c r="C188" s="78">
        <v>-504.5</v>
      </c>
      <c r="D188" s="78">
        <v>935.5</v>
      </c>
      <c r="E188" s="78">
        <v>-170.3</v>
      </c>
      <c r="F188" s="78">
        <v>-804.7</v>
      </c>
      <c r="G188" s="78">
        <v>-952.8</v>
      </c>
      <c r="H188" s="78">
        <v>885</v>
      </c>
      <c r="I188" s="78">
        <v>2289.6999999999998</v>
      </c>
      <c r="J188" s="78">
        <v>224.6</v>
      </c>
      <c r="K188" s="78">
        <v>69</v>
      </c>
      <c r="L188" s="78">
        <v>901.9</v>
      </c>
      <c r="M188" s="78">
        <v>1025.3</v>
      </c>
      <c r="N188" s="78">
        <v>1365.2</v>
      </c>
      <c r="O188" s="78">
        <v>245.6</v>
      </c>
      <c r="P188" s="78">
        <v>144.5</v>
      </c>
      <c r="Q188" s="78">
        <v>734</v>
      </c>
      <c r="R188" s="78">
        <v>1453.8</v>
      </c>
      <c r="S188" s="78">
        <v>2170.9999999999995</v>
      </c>
      <c r="T188" s="78">
        <v>1077.4000000000001</v>
      </c>
      <c r="U188" s="78">
        <v>716.5</v>
      </c>
      <c r="V188" s="78">
        <v>-1903.8</v>
      </c>
      <c r="W188" s="78">
        <v>232.60000000000005</v>
      </c>
      <c r="X188" s="78">
        <v>2045.7</v>
      </c>
      <c r="Y188" s="78">
        <v>229.20000000000005</v>
      </c>
      <c r="Z188" s="78">
        <v>1957.2</v>
      </c>
      <c r="AA188" s="78">
        <v>1212.9000000000001</v>
      </c>
      <c r="AB188" s="78">
        <v>1360.8999999999999</v>
      </c>
      <c r="AC188" s="78">
        <v>146.29999999999987</v>
      </c>
      <c r="AD188" s="78">
        <v>978.7</v>
      </c>
      <c r="AE188" s="78">
        <v>-559.00230325999996</v>
      </c>
      <c r="AF188" s="78">
        <v>175.82832119999998</v>
      </c>
      <c r="AG188" s="78">
        <v>755.87885465999989</v>
      </c>
      <c r="AH188" s="78">
        <v>1053.4613476900001</v>
      </c>
      <c r="AI188" s="78">
        <v>-1744.7460999999998</v>
      </c>
      <c r="AJ188" s="78">
        <v>-2007.3690999999999</v>
      </c>
      <c r="AK188" s="78">
        <v>-343.6037</v>
      </c>
      <c r="AL188" s="78">
        <v>-219.19590000000005</v>
      </c>
      <c r="AM188" s="78">
        <v>-395.52449999999999</v>
      </c>
      <c r="AN188" s="78">
        <v>-422.02199999999993</v>
      </c>
      <c r="AO188" s="78">
        <v>861.15160000000003</v>
      </c>
      <c r="AP188" s="78">
        <v>981.24270000000024</v>
      </c>
      <c r="AQ188" s="78">
        <v>-818.20367399999986</v>
      </c>
      <c r="AR188" s="78">
        <v>-552.417776</v>
      </c>
      <c r="AS188" s="78">
        <v>-931.09378099999981</v>
      </c>
      <c r="AT188" s="78">
        <v>1511.9480639999999</v>
      </c>
      <c r="AU188" s="78">
        <v>565.94679456999995</v>
      </c>
      <c r="AV188" s="78">
        <v>632.18674971000019</v>
      </c>
      <c r="BG188" s="136"/>
      <c r="BH188" s="136"/>
      <c r="BI188" s="136"/>
      <c r="BJ188" s="136"/>
      <c r="BK188" s="136"/>
      <c r="BL188" s="136"/>
      <c r="BM188" s="136"/>
      <c r="BN188" s="136"/>
      <c r="BO188" s="136"/>
      <c r="BP188" s="136"/>
      <c r="BQ188" s="136"/>
      <c r="BR188" s="136"/>
    </row>
    <row r="189" spans="1:70" ht="15" customHeight="1" x14ac:dyDescent="0.25">
      <c r="A189" s="86" t="s">
        <v>385</v>
      </c>
      <c r="B189" s="120" t="s">
        <v>71</v>
      </c>
      <c r="C189" s="28">
        <v>-4.9000000000000004</v>
      </c>
      <c r="D189" s="28">
        <v>107.1</v>
      </c>
      <c r="E189" s="28">
        <v>138.9</v>
      </c>
      <c r="F189" s="28">
        <v>94.3</v>
      </c>
      <c r="G189" s="28">
        <v>-10.4</v>
      </c>
      <c r="H189" s="28">
        <v>5.8</v>
      </c>
      <c r="I189" s="28">
        <v>12</v>
      </c>
      <c r="J189" s="28">
        <v>258.89999999999998</v>
      </c>
      <c r="K189" s="28">
        <v>-10.6</v>
      </c>
      <c r="L189" s="28">
        <v>3.6</v>
      </c>
      <c r="M189" s="28">
        <v>85.3</v>
      </c>
      <c r="N189" s="28">
        <v>177.1</v>
      </c>
      <c r="O189" s="28">
        <v>273.7</v>
      </c>
      <c r="P189" s="28">
        <v>192.8</v>
      </c>
      <c r="Q189" s="28">
        <v>120.6</v>
      </c>
      <c r="R189" s="28">
        <v>-54.8</v>
      </c>
      <c r="S189" s="28">
        <v>328.59999999999997</v>
      </c>
      <c r="T189" s="28">
        <v>404.7</v>
      </c>
      <c r="U189" s="28">
        <v>2.5</v>
      </c>
      <c r="V189" s="28">
        <v>297.69999999999993</v>
      </c>
      <c r="W189" s="28">
        <v>423.6</v>
      </c>
      <c r="X189" s="28">
        <v>519.9</v>
      </c>
      <c r="Y189" s="28">
        <v>13.9</v>
      </c>
      <c r="Z189" s="28">
        <v>-58.3</v>
      </c>
      <c r="AA189" s="28">
        <v>-30.800000000000008</v>
      </c>
      <c r="AB189" s="28">
        <v>-28.70000000000001</v>
      </c>
      <c r="AC189" s="28">
        <v>635.30000000000007</v>
      </c>
      <c r="AD189" s="28">
        <v>-101.2</v>
      </c>
      <c r="AE189" s="28">
        <v>26.083837729999985</v>
      </c>
      <c r="AF189" s="28">
        <v>-70.061649000000003</v>
      </c>
      <c r="AG189" s="28">
        <v>-82.014493990000005</v>
      </c>
      <c r="AH189" s="28">
        <v>320.36189761999998</v>
      </c>
      <c r="AI189" s="28">
        <v>320.92915037</v>
      </c>
      <c r="AJ189" s="28">
        <v>-231.22558100000001</v>
      </c>
      <c r="AK189" s="28">
        <v>148.47607899999997</v>
      </c>
      <c r="AL189" s="28">
        <v>103.91189799999999</v>
      </c>
      <c r="AM189" s="28">
        <v>60.189633000000001</v>
      </c>
      <c r="AN189" s="28">
        <v>6.127794999999999</v>
      </c>
      <c r="AO189" s="28">
        <v>109.44191599999999</v>
      </c>
      <c r="AP189" s="28">
        <v>262.482978</v>
      </c>
      <c r="AQ189" s="28">
        <v>-111.132869</v>
      </c>
      <c r="AR189" s="28">
        <v>158.79192</v>
      </c>
      <c r="AS189" s="28">
        <v>77.156395000000003</v>
      </c>
      <c r="AT189" s="28">
        <v>208.162182</v>
      </c>
      <c r="AU189" s="28">
        <v>-70.348702589999974</v>
      </c>
      <c r="AV189" s="28">
        <v>811.22874050999997</v>
      </c>
      <c r="BG189" s="136"/>
      <c r="BH189" s="136"/>
      <c r="BI189" s="136"/>
      <c r="BJ189" s="136"/>
      <c r="BK189" s="136"/>
      <c r="BL189" s="136"/>
      <c r="BM189" s="136"/>
      <c r="BN189" s="136"/>
      <c r="BO189" s="136"/>
      <c r="BP189" s="136"/>
      <c r="BQ189" s="136"/>
      <c r="BR189" s="136"/>
    </row>
    <row r="190" spans="1:70" ht="15" customHeight="1" x14ac:dyDescent="0.25">
      <c r="A190" s="86" t="s">
        <v>386</v>
      </c>
      <c r="B190" s="120" t="s">
        <v>20</v>
      </c>
      <c r="C190" s="78">
        <v>48.2</v>
      </c>
      <c r="D190" s="78">
        <v>75.3</v>
      </c>
      <c r="E190" s="78">
        <v>78.5</v>
      </c>
      <c r="F190" s="78">
        <v>49.9</v>
      </c>
      <c r="G190" s="78">
        <v>542.5</v>
      </c>
      <c r="H190" s="78">
        <v>163.30000000000001</v>
      </c>
      <c r="I190" s="78">
        <v>35.299999999999997</v>
      </c>
      <c r="J190" s="78">
        <v>355.3</v>
      </c>
      <c r="K190" s="78">
        <v>270.10000000000002</v>
      </c>
      <c r="L190" s="78">
        <v>477.6</v>
      </c>
      <c r="M190" s="78">
        <v>41.3</v>
      </c>
      <c r="N190" s="78">
        <v>138.9</v>
      </c>
      <c r="O190" s="78">
        <v>7.4</v>
      </c>
      <c r="P190" s="78">
        <v>104.2</v>
      </c>
      <c r="Q190" s="78">
        <v>175.6</v>
      </c>
      <c r="R190" s="78">
        <v>8.4</v>
      </c>
      <c r="S190" s="78">
        <v>113.7</v>
      </c>
      <c r="T190" s="78">
        <v>139.49999999999997</v>
      </c>
      <c r="U190" s="78">
        <v>107.79999999999998</v>
      </c>
      <c r="V190" s="78">
        <v>215.59999999999997</v>
      </c>
      <c r="W190" s="78">
        <v>672.9</v>
      </c>
      <c r="X190" s="78">
        <v>62.599999999999994</v>
      </c>
      <c r="Y190" s="78">
        <v>104.69999999999999</v>
      </c>
      <c r="Z190" s="78">
        <v>17.600000000000001</v>
      </c>
      <c r="AA190" s="78">
        <v>213.99999999999997</v>
      </c>
      <c r="AB190" s="78">
        <v>116.30000000000001</v>
      </c>
      <c r="AC190" s="78">
        <v>151.29999999999998</v>
      </c>
      <c r="AD190" s="78">
        <v>140.70000000000002</v>
      </c>
      <c r="AE190" s="78">
        <v>286.86259999999999</v>
      </c>
      <c r="AF190" s="78">
        <v>293.7962</v>
      </c>
      <c r="AG190" s="78">
        <v>298.00229999999999</v>
      </c>
      <c r="AH190" s="78">
        <v>280.25239999999997</v>
      </c>
      <c r="AI190" s="78">
        <v>55.408300000000004</v>
      </c>
      <c r="AJ190" s="78">
        <v>57.1023</v>
      </c>
      <c r="AK190" s="78">
        <v>50.800200000000004</v>
      </c>
      <c r="AL190" s="78">
        <v>53.412900000000008</v>
      </c>
      <c r="AM190" s="78">
        <v>7.7153999999999989</v>
      </c>
      <c r="AN190" s="78">
        <v>-112.19290000000001</v>
      </c>
      <c r="AO190" s="78">
        <v>-2.2549999999999955</v>
      </c>
      <c r="AP190" s="78">
        <v>-129.32139999999998</v>
      </c>
      <c r="AQ190" s="78">
        <v>80.180823000000004</v>
      </c>
      <c r="AR190" s="78">
        <v>-87.108972000000009</v>
      </c>
      <c r="AS190" s="78">
        <v>30.404748000000001</v>
      </c>
      <c r="AT190" s="78">
        <v>-111.14419699999999</v>
      </c>
      <c r="AU190" s="78">
        <v>68.110079999999996</v>
      </c>
      <c r="AV190" s="78">
        <v>-223.85240703000002</v>
      </c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</row>
    <row r="191" spans="1:70" ht="15" customHeight="1" x14ac:dyDescent="0.25">
      <c r="A191" s="86" t="s">
        <v>387</v>
      </c>
      <c r="B191" s="121" t="s">
        <v>191</v>
      </c>
      <c r="C191" s="78">
        <v>0</v>
      </c>
      <c r="D191" s="78">
        <v>0</v>
      </c>
      <c r="E191" s="78">
        <v>0</v>
      </c>
      <c r="F191" s="78">
        <v>0</v>
      </c>
      <c r="G191" s="78">
        <v>0</v>
      </c>
      <c r="H191" s="78">
        <v>0</v>
      </c>
      <c r="I191" s="78">
        <v>0</v>
      </c>
      <c r="J191" s="78">
        <v>0</v>
      </c>
      <c r="K191" s="78">
        <v>0</v>
      </c>
      <c r="L191" s="78">
        <v>0</v>
      </c>
      <c r="M191" s="78">
        <v>0</v>
      </c>
      <c r="N191" s="78">
        <v>0</v>
      </c>
      <c r="O191" s="78">
        <v>0</v>
      </c>
      <c r="P191" s="78">
        <v>0</v>
      </c>
      <c r="Q191" s="78">
        <v>0</v>
      </c>
      <c r="R191" s="78">
        <v>0</v>
      </c>
      <c r="S191" s="78">
        <v>0</v>
      </c>
      <c r="T191" s="78">
        <v>0</v>
      </c>
      <c r="U191" s="78">
        <v>0</v>
      </c>
      <c r="V191" s="78">
        <v>0</v>
      </c>
      <c r="W191" s="78">
        <v>0</v>
      </c>
      <c r="X191" s="78">
        <v>0</v>
      </c>
      <c r="Y191" s="78">
        <v>0</v>
      </c>
      <c r="Z191" s="78">
        <v>0</v>
      </c>
      <c r="AA191" s="78">
        <v>0</v>
      </c>
      <c r="AB191" s="78">
        <v>0</v>
      </c>
      <c r="AC191" s="78">
        <v>0</v>
      </c>
      <c r="AD191" s="78">
        <v>0</v>
      </c>
      <c r="AE191" s="78">
        <v>0</v>
      </c>
      <c r="AF191" s="78">
        <v>0</v>
      </c>
      <c r="AG191" s="78">
        <v>0</v>
      </c>
      <c r="AH191" s="78">
        <v>0</v>
      </c>
      <c r="AI191" s="78">
        <v>0</v>
      </c>
      <c r="AJ191" s="78">
        <v>0</v>
      </c>
      <c r="AK191" s="78">
        <v>0</v>
      </c>
      <c r="AL191" s="78">
        <v>0</v>
      </c>
      <c r="AM191" s="78">
        <v>0</v>
      </c>
      <c r="AN191" s="78">
        <v>0</v>
      </c>
      <c r="AO191" s="78">
        <v>0</v>
      </c>
      <c r="AP191" s="78">
        <v>0</v>
      </c>
      <c r="AQ191" s="78">
        <v>0</v>
      </c>
      <c r="AR191" s="78">
        <v>0</v>
      </c>
      <c r="AS191" s="78">
        <v>0</v>
      </c>
      <c r="AT191" s="78">
        <v>0</v>
      </c>
      <c r="AU191" s="78">
        <v>0</v>
      </c>
      <c r="AV191" s="78">
        <v>0</v>
      </c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</row>
    <row r="192" spans="1:70" x14ac:dyDescent="0.25">
      <c r="A192" s="80" t="s">
        <v>388</v>
      </c>
      <c r="B192" s="115" t="s">
        <v>80</v>
      </c>
      <c r="C192" s="78">
        <f>SUM(C193:C196)</f>
        <v>237.71340888975001</v>
      </c>
      <c r="D192" s="78">
        <f t="shared" ref="D192:N192" si="65">SUM(D193:D196)</f>
        <v>-104.54635293531362</v>
      </c>
      <c r="E192" s="78">
        <f t="shared" si="65"/>
        <v>-7.0158509972970364</v>
      </c>
      <c r="F192" s="78">
        <f t="shared" si="65"/>
        <v>444.27455699850833</v>
      </c>
      <c r="G192" s="78">
        <f t="shared" si="65"/>
        <v>271.47866954129614</v>
      </c>
      <c r="H192" s="78">
        <f t="shared" si="65"/>
        <v>-72.323109758702543</v>
      </c>
      <c r="I192" s="78">
        <f t="shared" si="65"/>
        <v>-202.22370177149944</v>
      </c>
      <c r="J192" s="78">
        <f t="shared" si="65"/>
        <v>315.47020784902611</v>
      </c>
      <c r="K192" s="78">
        <f t="shared" si="65"/>
        <v>-264.83296423060159</v>
      </c>
      <c r="L192" s="78">
        <f t="shared" si="65"/>
        <v>121.35465341776056</v>
      </c>
      <c r="M192" s="78">
        <f t="shared" si="65"/>
        <v>-551.35174085186577</v>
      </c>
      <c r="N192" s="78">
        <f t="shared" si="65"/>
        <v>441.4674459666557</v>
      </c>
      <c r="O192" s="78">
        <v>-580.61425432097258</v>
      </c>
      <c r="P192" s="78">
        <v>482.88348699185354</v>
      </c>
      <c r="Q192" s="78">
        <v>-318.81033665813135</v>
      </c>
      <c r="R192" s="78">
        <v>453.49296862088602</v>
      </c>
      <c r="S192" s="78">
        <v>-325.39999999999998</v>
      </c>
      <c r="T192" s="78">
        <v>684.9</v>
      </c>
      <c r="U192" s="78">
        <v>-277.7</v>
      </c>
      <c r="V192" s="78">
        <v>319.10000000000002</v>
      </c>
      <c r="W192" s="78">
        <v>-678.8</v>
      </c>
      <c r="X192" s="78">
        <v>284.10000000000002</v>
      </c>
      <c r="Y192" s="78">
        <v>1045.6999999999998</v>
      </c>
      <c r="Z192" s="78">
        <v>570.69999999999993</v>
      </c>
      <c r="AA192" s="78">
        <v>768.2</v>
      </c>
      <c r="AB192" s="78">
        <v>-395.70000000000005</v>
      </c>
      <c r="AC192" s="78">
        <v>-232.99999999999997</v>
      </c>
      <c r="AD192" s="78">
        <v>-216.9</v>
      </c>
      <c r="AE192" s="78">
        <v>793.68505545000005</v>
      </c>
      <c r="AF192" s="78">
        <v>76.507030549999996</v>
      </c>
      <c r="AG192" s="78">
        <v>-661.13227625000002</v>
      </c>
      <c r="AH192" s="78">
        <v>399.70450112999998</v>
      </c>
      <c r="AI192" s="78">
        <v>-747.01299999999992</v>
      </c>
      <c r="AJ192" s="78">
        <v>587.71690000000001</v>
      </c>
      <c r="AK192" s="78">
        <v>-561.58349999999996</v>
      </c>
      <c r="AL192" s="78">
        <v>-250.2296</v>
      </c>
      <c r="AM192" s="78">
        <v>-722.47660000000008</v>
      </c>
      <c r="AN192" s="78">
        <v>102.9254</v>
      </c>
      <c r="AO192" s="78">
        <v>-697.65740000000005</v>
      </c>
      <c r="AP192" s="78">
        <v>684.86819999999989</v>
      </c>
      <c r="AQ192" s="78">
        <v>-214.54717699999998</v>
      </c>
      <c r="AR192" s="78">
        <v>219.05812299999999</v>
      </c>
      <c r="AS192" s="78">
        <v>366.04648900000001</v>
      </c>
      <c r="AT192" s="78">
        <v>856.57904299999996</v>
      </c>
      <c r="AU192" s="78">
        <v>-917.26926772000002</v>
      </c>
      <c r="AV192" s="78">
        <v>2690.2402254199997</v>
      </c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</row>
    <row r="193" spans="1:70" x14ac:dyDescent="0.25">
      <c r="A193" s="83" t="s">
        <v>389</v>
      </c>
      <c r="B193" s="116" t="s">
        <v>81</v>
      </c>
      <c r="C193" s="78">
        <v>0</v>
      </c>
      <c r="D193" s="78">
        <v>0</v>
      </c>
      <c r="E193" s="78">
        <v>0</v>
      </c>
      <c r="F193" s="78">
        <v>0</v>
      </c>
      <c r="G193" s="78">
        <v>0</v>
      </c>
      <c r="H193" s="78">
        <v>0</v>
      </c>
      <c r="I193" s="78">
        <v>0</v>
      </c>
      <c r="J193" s="78">
        <v>0</v>
      </c>
      <c r="K193" s="78">
        <v>0</v>
      </c>
      <c r="L193" s="78">
        <v>0</v>
      </c>
      <c r="M193" s="78">
        <v>0</v>
      </c>
      <c r="N193" s="78">
        <v>0</v>
      </c>
      <c r="O193" s="78">
        <v>0</v>
      </c>
      <c r="P193" s="78">
        <v>0</v>
      </c>
      <c r="Q193" s="78">
        <v>0</v>
      </c>
      <c r="R193" s="78">
        <v>0</v>
      </c>
      <c r="S193" s="78">
        <v>0</v>
      </c>
      <c r="T193" s="78">
        <v>0</v>
      </c>
      <c r="U193" s="78">
        <v>0</v>
      </c>
      <c r="V193" s="78">
        <v>0</v>
      </c>
      <c r="W193" s="78">
        <v>0</v>
      </c>
      <c r="X193" s="78">
        <v>0</v>
      </c>
      <c r="Y193" s="78">
        <v>0</v>
      </c>
      <c r="Z193" s="78">
        <v>0</v>
      </c>
      <c r="AA193" s="78">
        <v>0</v>
      </c>
      <c r="AB193" s="78">
        <v>0</v>
      </c>
      <c r="AC193" s="78">
        <v>0</v>
      </c>
      <c r="AD193" s="78">
        <v>0</v>
      </c>
      <c r="AE193" s="78">
        <v>0</v>
      </c>
      <c r="AF193" s="78">
        <v>0</v>
      </c>
      <c r="AG193" s="78">
        <v>0</v>
      </c>
      <c r="AH193" s="78">
        <v>0</v>
      </c>
      <c r="AI193" s="78">
        <v>0</v>
      </c>
      <c r="AJ193" s="78">
        <v>0</v>
      </c>
      <c r="AK193" s="78">
        <v>0</v>
      </c>
      <c r="AL193" s="78">
        <v>0</v>
      </c>
      <c r="AM193" s="78">
        <v>0</v>
      </c>
      <c r="AN193" s="78">
        <v>0</v>
      </c>
      <c r="AO193" s="78">
        <v>0</v>
      </c>
      <c r="AP193" s="78">
        <v>0</v>
      </c>
      <c r="AQ193" s="78">
        <v>0</v>
      </c>
      <c r="AR193" s="78">
        <v>0</v>
      </c>
      <c r="AS193" s="78">
        <v>0</v>
      </c>
      <c r="AT193" s="78">
        <v>0</v>
      </c>
      <c r="AU193" s="78">
        <v>0</v>
      </c>
      <c r="AV193" s="78">
        <v>0</v>
      </c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</row>
    <row r="194" spans="1:70" x14ac:dyDescent="0.25">
      <c r="A194" s="80" t="s">
        <v>390</v>
      </c>
      <c r="B194" s="116" t="s">
        <v>82</v>
      </c>
      <c r="C194" s="78">
        <v>-8.6591110249999992E-2</v>
      </c>
      <c r="D194" s="78">
        <v>-4.6352935313622598E-2</v>
      </c>
      <c r="E194" s="78">
        <v>266.58414900270299</v>
      </c>
      <c r="F194" s="78">
        <v>-2.5443001491652802E-2</v>
      </c>
      <c r="G194" s="78">
        <v>-2.13304587038461E-2</v>
      </c>
      <c r="H194" s="78">
        <v>-2.3109758702543899E-2</v>
      </c>
      <c r="I194" s="78">
        <v>-2.3701771499433099E-2</v>
      </c>
      <c r="J194" s="78">
        <v>-2.97921509738872E-2</v>
      </c>
      <c r="K194" s="78">
        <v>-3.2964230601577299E-2</v>
      </c>
      <c r="L194" s="78">
        <v>-4.53465822394424E-2</v>
      </c>
      <c r="M194" s="78">
        <v>-5.1740851865778599E-2</v>
      </c>
      <c r="N194" s="78">
        <v>-3.2554033344291404E-2</v>
      </c>
      <c r="O194" s="78">
        <v>-1.42543209725644E-2</v>
      </c>
      <c r="P194" s="78">
        <v>-1.6513008146446299E-2</v>
      </c>
      <c r="Q194" s="78">
        <v>-1.0336658131312701E-2</v>
      </c>
      <c r="R194" s="78">
        <v>-7.0313791139768999E-3</v>
      </c>
      <c r="S194" s="78">
        <v>0</v>
      </c>
      <c r="T194" s="78">
        <v>0</v>
      </c>
      <c r="U194" s="78">
        <v>0</v>
      </c>
      <c r="V194" s="78">
        <v>0</v>
      </c>
      <c r="W194" s="78">
        <v>0</v>
      </c>
      <c r="X194" s="78">
        <v>0</v>
      </c>
      <c r="Y194" s="78">
        <v>0</v>
      </c>
      <c r="Z194" s="78">
        <v>0</v>
      </c>
      <c r="AA194" s="78">
        <v>0</v>
      </c>
      <c r="AB194" s="78">
        <v>0</v>
      </c>
      <c r="AC194" s="78">
        <v>0</v>
      </c>
      <c r="AD194" s="78">
        <v>0</v>
      </c>
      <c r="AE194" s="78">
        <v>-59.2</v>
      </c>
      <c r="AF194" s="78">
        <v>0</v>
      </c>
      <c r="AG194" s="78">
        <v>0</v>
      </c>
      <c r="AH194" s="78">
        <v>0</v>
      </c>
      <c r="AI194" s="78">
        <v>0</v>
      </c>
      <c r="AJ194" s="78">
        <v>0</v>
      </c>
      <c r="AK194" s="78">
        <v>0</v>
      </c>
      <c r="AL194" s="78">
        <v>0</v>
      </c>
      <c r="AM194" s="78">
        <v>0</v>
      </c>
      <c r="AN194" s="78">
        <v>0</v>
      </c>
      <c r="AO194" s="78">
        <v>0</v>
      </c>
      <c r="AP194" s="78">
        <v>0</v>
      </c>
      <c r="AQ194" s="78">
        <v>0</v>
      </c>
      <c r="AR194" s="78">
        <v>0</v>
      </c>
      <c r="AS194" s="78">
        <v>0</v>
      </c>
      <c r="AT194" s="78">
        <v>0</v>
      </c>
      <c r="AU194" s="78">
        <v>0</v>
      </c>
      <c r="AV194" s="78">
        <v>0</v>
      </c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</row>
    <row r="195" spans="1:70" x14ac:dyDescent="0.25">
      <c r="A195" s="80" t="s">
        <v>391</v>
      </c>
      <c r="B195" s="116" t="s">
        <v>83</v>
      </c>
      <c r="C195" s="78">
        <v>0</v>
      </c>
      <c r="D195" s="78">
        <v>0</v>
      </c>
      <c r="E195" s="78">
        <v>0</v>
      </c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>
        <v>0</v>
      </c>
      <c r="L195" s="78">
        <v>0</v>
      </c>
      <c r="M195" s="78">
        <v>0</v>
      </c>
      <c r="N195" s="78">
        <v>0</v>
      </c>
      <c r="O195" s="78">
        <v>0</v>
      </c>
      <c r="P195" s="78">
        <v>0</v>
      </c>
      <c r="Q195" s="78">
        <v>0</v>
      </c>
      <c r="R195" s="78">
        <v>0</v>
      </c>
      <c r="S195" s="78">
        <v>0</v>
      </c>
      <c r="T195" s="78">
        <v>0</v>
      </c>
      <c r="U195" s="78">
        <v>0</v>
      </c>
      <c r="V195" s="78">
        <v>0</v>
      </c>
      <c r="W195" s="78">
        <v>0</v>
      </c>
      <c r="X195" s="78">
        <v>0</v>
      </c>
      <c r="Y195" s="78">
        <v>0</v>
      </c>
      <c r="Z195" s="78">
        <v>0</v>
      </c>
      <c r="AA195" s="78">
        <v>0</v>
      </c>
      <c r="AB195" s="78">
        <v>0</v>
      </c>
      <c r="AC195" s="78">
        <v>0</v>
      </c>
      <c r="AD195" s="78">
        <v>0</v>
      </c>
      <c r="AE195" s="78">
        <v>59.2</v>
      </c>
      <c r="AF195" s="78">
        <v>0</v>
      </c>
      <c r="AG195" s="78">
        <v>0</v>
      </c>
      <c r="AH195" s="78">
        <v>0</v>
      </c>
      <c r="AI195" s="78">
        <v>0</v>
      </c>
      <c r="AJ195" s="78">
        <v>0</v>
      </c>
      <c r="AK195" s="78">
        <v>0</v>
      </c>
      <c r="AL195" s="78">
        <v>0</v>
      </c>
      <c r="AM195" s="78">
        <v>0</v>
      </c>
      <c r="AN195" s="78">
        <v>0</v>
      </c>
      <c r="AO195" s="78">
        <v>0</v>
      </c>
      <c r="AP195" s="78">
        <v>0</v>
      </c>
      <c r="AQ195" s="78">
        <v>0</v>
      </c>
      <c r="AR195" s="78">
        <v>0</v>
      </c>
      <c r="AS195" s="78">
        <v>0</v>
      </c>
      <c r="AT195" s="78">
        <v>0</v>
      </c>
      <c r="AU195" s="78">
        <v>0</v>
      </c>
      <c r="AV195" s="78">
        <v>0</v>
      </c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</row>
    <row r="196" spans="1:70" x14ac:dyDescent="0.25">
      <c r="A196" s="83" t="s">
        <v>392</v>
      </c>
      <c r="B196" s="116" t="s">
        <v>84</v>
      </c>
      <c r="C196" s="78">
        <v>237.8</v>
      </c>
      <c r="D196" s="78">
        <v>-104.5</v>
      </c>
      <c r="E196" s="78">
        <v>-273.60000000000002</v>
      </c>
      <c r="F196" s="78">
        <v>444.3</v>
      </c>
      <c r="G196" s="78">
        <v>271.5</v>
      </c>
      <c r="H196" s="78">
        <v>-72.3</v>
      </c>
      <c r="I196" s="78">
        <v>-202.2</v>
      </c>
      <c r="J196" s="78">
        <v>315.5</v>
      </c>
      <c r="K196" s="78">
        <v>-264.8</v>
      </c>
      <c r="L196" s="78">
        <v>121.4</v>
      </c>
      <c r="M196" s="78">
        <v>-551.29999999999995</v>
      </c>
      <c r="N196" s="78">
        <v>441.5</v>
      </c>
      <c r="O196" s="78">
        <v>-580.6</v>
      </c>
      <c r="P196" s="78">
        <v>482.9</v>
      </c>
      <c r="Q196" s="78">
        <v>-318.8</v>
      </c>
      <c r="R196" s="78">
        <v>453.5</v>
      </c>
      <c r="S196" s="78">
        <v>-325.39999999999998</v>
      </c>
      <c r="T196" s="78">
        <v>684.9</v>
      </c>
      <c r="U196" s="78">
        <v>-277.7</v>
      </c>
      <c r="V196" s="78">
        <v>319.10000000000002</v>
      </c>
      <c r="W196" s="78">
        <v>-678.8</v>
      </c>
      <c r="X196" s="78">
        <v>284.10000000000002</v>
      </c>
      <c r="Y196" s="78">
        <v>1045.6999999999998</v>
      </c>
      <c r="Z196" s="78">
        <v>570.69999999999993</v>
      </c>
      <c r="AA196" s="78">
        <v>768.2</v>
      </c>
      <c r="AB196" s="78">
        <v>-395.70000000000005</v>
      </c>
      <c r="AC196" s="78">
        <v>-232.99999999999997</v>
      </c>
      <c r="AD196" s="78">
        <v>-216.9</v>
      </c>
      <c r="AE196" s="78">
        <v>793.68505545000005</v>
      </c>
      <c r="AF196" s="78">
        <v>76.507030549999996</v>
      </c>
      <c r="AG196" s="78">
        <v>-661.13227625000002</v>
      </c>
      <c r="AH196" s="78">
        <v>399.70450112999998</v>
      </c>
      <c r="AI196" s="78">
        <v>-747.01299999999992</v>
      </c>
      <c r="AJ196" s="78">
        <v>587.71690000000001</v>
      </c>
      <c r="AK196" s="78">
        <v>-561.58349999999996</v>
      </c>
      <c r="AL196" s="78">
        <v>-250.2296</v>
      </c>
      <c r="AM196" s="78">
        <v>-722.47660000000008</v>
      </c>
      <c r="AN196" s="78">
        <v>102.9254</v>
      </c>
      <c r="AO196" s="78">
        <v>-697.65740000000005</v>
      </c>
      <c r="AP196" s="78">
        <v>684.86819999999989</v>
      </c>
      <c r="AQ196" s="78">
        <v>-214.54717699999998</v>
      </c>
      <c r="AR196" s="78">
        <v>219.05812299999999</v>
      </c>
      <c r="AS196" s="78">
        <v>366.04648900000001</v>
      </c>
      <c r="AT196" s="78">
        <v>856.57904299999996</v>
      </c>
      <c r="AU196" s="78">
        <v>-917.26926772000002</v>
      </c>
      <c r="AV196" s="78">
        <v>2690.2402254199997</v>
      </c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</row>
    <row r="197" spans="1:70" ht="15.75" thickBot="1" x14ac:dyDescent="0.3">
      <c r="A197" s="80" t="s">
        <v>393</v>
      </c>
      <c r="B197" s="122" t="s">
        <v>194</v>
      </c>
      <c r="C197" s="124">
        <f>-C10-C112+C119</f>
        <v>576.51340888974971</v>
      </c>
      <c r="D197" s="124">
        <f t="shared" ref="D197:N197" si="66">-D10-D112+D119</f>
        <v>-194.34635293531346</v>
      </c>
      <c r="E197" s="124">
        <f t="shared" si="66"/>
        <v>578.76382486743148</v>
      </c>
      <c r="F197" s="124">
        <f t="shared" si="66"/>
        <v>-520.42544300149143</v>
      </c>
      <c r="G197" s="124">
        <f t="shared" si="66"/>
        <v>182.57866954129622</v>
      </c>
      <c r="H197" s="124">
        <f t="shared" si="66"/>
        <v>305.07689024129684</v>
      </c>
      <c r="I197" s="124">
        <f t="shared" si="66"/>
        <v>3.6762982284997179</v>
      </c>
      <c r="J197" s="124">
        <f t="shared" si="66"/>
        <v>-224.42979215097375</v>
      </c>
      <c r="K197" s="124">
        <f t="shared" si="66"/>
        <v>407.16703576939847</v>
      </c>
      <c r="L197" s="124">
        <f t="shared" si="66"/>
        <v>-900.24534658223979</v>
      </c>
      <c r="M197" s="124">
        <f t="shared" si="66"/>
        <v>-569.75174085186632</v>
      </c>
      <c r="N197" s="124">
        <f t="shared" si="66"/>
        <v>699.26744596665594</v>
      </c>
      <c r="O197" s="124">
        <v>-103.21425432097169</v>
      </c>
      <c r="P197" s="124">
        <v>281.38348699185372</v>
      </c>
      <c r="Q197" s="124">
        <v>-167.41033665812984</v>
      </c>
      <c r="R197" s="124">
        <v>456.39296862088452</v>
      </c>
      <c r="S197" s="124">
        <v>-899.00000000000045</v>
      </c>
      <c r="T197" s="124">
        <v>87.5</v>
      </c>
      <c r="U197" s="124">
        <v>-348.9</v>
      </c>
      <c r="V197" s="124">
        <v>278.69999999999959</v>
      </c>
      <c r="W197" s="124">
        <v>-144.4</v>
      </c>
      <c r="X197" s="124">
        <v>968.1</v>
      </c>
      <c r="Y197" s="124">
        <v>277.69999999999982</v>
      </c>
      <c r="Z197" s="124">
        <v>556.1</v>
      </c>
      <c r="AA197" s="124">
        <v>-366.9</v>
      </c>
      <c r="AB197" s="124">
        <v>-659.4</v>
      </c>
      <c r="AC197" s="124">
        <v>119.7</v>
      </c>
      <c r="AD197" s="124">
        <v>-751.60000000000025</v>
      </c>
      <c r="AE197" s="124">
        <v>-751.26009058000034</v>
      </c>
      <c r="AF197" s="124">
        <v>-677.68577325999934</v>
      </c>
      <c r="AG197" s="124">
        <v>-1159.6722382000003</v>
      </c>
      <c r="AH197" s="124">
        <v>-591.86446159999844</v>
      </c>
      <c r="AI197" s="124">
        <v>17.503391670000497</v>
      </c>
      <c r="AJ197" s="124">
        <v>-500.97935917000007</v>
      </c>
      <c r="AK197" s="124">
        <v>-560.16536079000002</v>
      </c>
      <c r="AL197" s="124">
        <v>-1125.9826975899987</v>
      </c>
      <c r="AM197" s="124">
        <v>901.79444173000093</v>
      </c>
      <c r="AN197" s="124">
        <v>-1314.8580688400007</v>
      </c>
      <c r="AO197" s="124">
        <v>-865.71831338999846</v>
      </c>
      <c r="AP197" s="124">
        <v>93.550985420000416</v>
      </c>
      <c r="AQ197" s="124">
        <v>-220.53759218000096</v>
      </c>
      <c r="AR197" s="124">
        <v>1477.93259749</v>
      </c>
      <c r="AS197" s="124">
        <v>-900.57554640000387</v>
      </c>
      <c r="AT197" s="124">
        <v>-1493.4587576400004</v>
      </c>
      <c r="AU197" s="124">
        <v>-438.53302910999861</v>
      </c>
      <c r="AV197" s="124">
        <v>355.52600403100001</v>
      </c>
      <c r="BG197" s="136"/>
      <c r="BH197" s="136"/>
      <c r="BI197" s="136"/>
      <c r="BJ197" s="136"/>
      <c r="BK197" s="136"/>
      <c r="BL197" s="136"/>
      <c r="BM197" s="136"/>
      <c r="BN197" s="136"/>
      <c r="BO197" s="136"/>
      <c r="BP197" s="136"/>
      <c r="BQ197" s="136"/>
      <c r="BR197" s="136"/>
    </row>
    <row r="198" spans="1:70" x14ac:dyDescent="0.25">
      <c r="B198" s="131" t="str">
        <f>BPAnalitica!$B$50</f>
        <v>Diciembre 2020.</v>
      </c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</row>
    <row r="199" spans="1:70" x14ac:dyDescent="0.25">
      <c r="B199" s="131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spans="1:70" x14ac:dyDescent="0.25">
      <c r="B200" s="16" t="s">
        <v>89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spans="1:70" x14ac:dyDescent="0.25">
      <c r="B201" s="27" t="s">
        <v>90</v>
      </c>
      <c r="C201" s="30" t="s">
        <v>198</v>
      </c>
      <c r="D201" s="30" t="s">
        <v>198</v>
      </c>
      <c r="E201" s="30" t="s">
        <v>198</v>
      </c>
      <c r="F201" s="153" t="s">
        <v>198</v>
      </c>
      <c r="G201" s="82">
        <v>19.899999999999999</v>
      </c>
      <c r="H201" s="82">
        <v>179.4</v>
      </c>
      <c r="I201" s="82">
        <v>59.6</v>
      </c>
      <c r="J201" s="82">
        <v>57.9</v>
      </c>
      <c r="K201" s="82">
        <v>92.2</v>
      </c>
      <c r="L201" s="82">
        <v>14.4</v>
      </c>
      <c r="M201" s="82">
        <v>56.7</v>
      </c>
      <c r="N201" s="82">
        <v>12.4</v>
      </c>
      <c r="O201" s="82">
        <v>119.69999999999999</v>
      </c>
      <c r="P201" s="82">
        <v>29.1</v>
      </c>
      <c r="Q201" s="82">
        <v>96.8</v>
      </c>
      <c r="R201" s="82">
        <v>-520</v>
      </c>
      <c r="S201" s="82">
        <v>-247.6</v>
      </c>
      <c r="T201" s="82">
        <v>-21.7</v>
      </c>
      <c r="U201" s="82">
        <v>27.200000000000003</v>
      </c>
      <c r="V201" s="82">
        <v>573</v>
      </c>
      <c r="W201" s="82">
        <v>119</v>
      </c>
      <c r="X201" s="82">
        <v>74.599999999999994</v>
      </c>
      <c r="Y201" s="82">
        <v>78.5</v>
      </c>
      <c r="Z201" s="82">
        <v>57</v>
      </c>
      <c r="AA201" s="76">
        <v>107.10000000000001</v>
      </c>
      <c r="AB201" s="76">
        <v>164.1</v>
      </c>
      <c r="AC201" s="75">
        <v>109.8</v>
      </c>
      <c r="AD201" s="75">
        <v>202.7</v>
      </c>
      <c r="AE201" s="75">
        <v>80.240532399999992</v>
      </c>
      <c r="AF201" s="75">
        <v>12.761673899999996</v>
      </c>
      <c r="AG201" s="75">
        <v>70.482064640000004</v>
      </c>
      <c r="AH201" s="75">
        <v>24.71104433</v>
      </c>
      <c r="AI201" s="75">
        <v>93.260900000000007</v>
      </c>
      <c r="AJ201" s="75">
        <v>97.80749999999999</v>
      </c>
      <c r="AK201" s="75">
        <v>112.69279999999999</v>
      </c>
      <c r="AL201" s="75">
        <v>-441.60219999999998</v>
      </c>
      <c r="AM201" s="75">
        <v>11.2211</v>
      </c>
      <c r="AN201" s="75">
        <v>95.185000000000002</v>
      </c>
      <c r="AO201" s="75">
        <v>77.205500000000001</v>
      </c>
      <c r="AP201" s="75">
        <v>-20.522199999999998</v>
      </c>
      <c r="AQ201" s="75">
        <v>186.29011500000001</v>
      </c>
      <c r="AR201" s="75">
        <v>176.916708</v>
      </c>
      <c r="AS201" s="75">
        <v>96.976238999999993</v>
      </c>
      <c r="AT201" s="75">
        <v>174.17163199999999</v>
      </c>
      <c r="AU201" s="75">
        <v>-35.259252050000001</v>
      </c>
      <c r="AV201" s="75">
        <v>-36.158906569999992</v>
      </c>
    </row>
    <row r="202" spans="1:70" x14ac:dyDescent="0.25">
      <c r="B202" s="27" t="s">
        <v>91</v>
      </c>
      <c r="C202" s="82">
        <v>483.79999999999995</v>
      </c>
      <c r="D202" s="82">
        <v>415</v>
      </c>
      <c r="E202" s="82">
        <v>135.39999999999995</v>
      </c>
      <c r="F202" s="82">
        <v>225.09999999999997</v>
      </c>
      <c r="G202" s="82">
        <v>925.9</v>
      </c>
      <c r="H202" s="82">
        <v>771.09999999999991</v>
      </c>
      <c r="I202" s="82">
        <v>403.6</v>
      </c>
      <c r="J202" s="82">
        <v>622.69999999999993</v>
      </c>
      <c r="K202" s="82">
        <v>727.6</v>
      </c>
      <c r="L202" s="82">
        <v>1144.3999999999999</v>
      </c>
      <c r="M202" s="82">
        <v>797.7</v>
      </c>
      <c r="N202" s="82">
        <v>483</v>
      </c>
      <c r="O202" s="82">
        <v>941.89999999999986</v>
      </c>
      <c r="P202" s="82">
        <v>787.59999999999991</v>
      </c>
      <c r="Q202" s="82">
        <v>1032.2</v>
      </c>
      <c r="R202" s="82">
        <v>448.8</v>
      </c>
      <c r="S202" s="82">
        <v>1335.6999999999998</v>
      </c>
      <c r="T202" s="82">
        <v>687.7</v>
      </c>
      <c r="U202" s="82">
        <v>877.40000000000009</v>
      </c>
      <c r="V202" s="82">
        <v>666.40000000000009</v>
      </c>
      <c r="W202" s="82">
        <v>1170.8</v>
      </c>
      <c r="X202" s="82">
        <v>991.7</v>
      </c>
      <c r="Y202" s="82">
        <v>1074.7</v>
      </c>
      <c r="Z202" s="82">
        <v>1221.5</v>
      </c>
      <c r="AA202" s="75">
        <v>1231.8</v>
      </c>
      <c r="AB202" s="75">
        <v>1333.6</v>
      </c>
      <c r="AC202" s="75">
        <v>1089.3</v>
      </c>
      <c r="AD202" s="75">
        <v>901.10000000000014</v>
      </c>
      <c r="AE202" s="75">
        <v>1275.1678370899999</v>
      </c>
      <c r="AF202" s="75">
        <v>1351.5417986699999</v>
      </c>
      <c r="AG202" s="75">
        <v>1392.01408064</v>
      </c>
      <c r="AH202" s="75">
        <v>726.69883381</v>
      </c>
      <c r="AI202" s="75">
        <v>1258.6929</v>
      </c>
      <c r="AJ202" s="75">
        <v>1297.9016000000001</v>
      </c>
      <c r="AK202" s="75">
        <v>1171.3191999999999</v>
      </c>
      <c r="AL202" s="75">
        <v>448.73130000000003</v>
      </c>
      <c r="AM202" s="75">
        <v>531.24062005000008</v>
      </c>
      <c r="AN202" s="75">
        <v>2040.8692295900003</v>
      </c>
      <c r="AO202" s="75">
        <v>1155.3947706600002</v>
      </c>
      <c r="AP202" s="75">
        <v>1352.88795755</v>
      </c>
      <c r="AQ202" s="75">
        <v>1093.31885401</v>
      </c>
      <c r="AR202" s="75">
        <v>822.48616838000009</v>
      </c>
      <c r="AS202" s="75">
        <v>1484.32132718</v>
      </c>
      <c r="AT202" s="75">
        <v>920.24937952999994</v>
      </c>
      <c r="AU202" s="75">
        <v>1128.3718769699999</v>
      </c>
      <c r="AV202" s="75">
        <v>301.45828255000004</v>
      </c>
    </row>
    <row r="205" spans="1:70" x14ac:dyDescent="0.25"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</row>
    <row r="206" spans="1:70" x14ac:dyDescent="0.25"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</row>
    <row r="207" spans="1:70" x14ac:dyDescent="0.25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70" x14ac:dyDescent="0.25">
      <c r="B208" s="135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3:26" x14ac:dyDescent="0.25">
      <c r="C209" s="152"/>
      <c r="D209" s="152"/>
      <c r="E209" s="152"/>
      <c r="F209" s="152"/>
      <c r="G209" s="152"/>
      <c r="H209" s="152"/>
      <c r="I209" s="152"/>
      <c r="J209" s="152"/>
      <c r="K209" s="152"/>
      <c r="L209" s="152"/>
      <c r="M209" s="152"/>
      <c r="N209" s="152"/>
      <c r="O209" s="152"/>
      <c r="P209" s="152"/>
      <c r="Q209" s="152"/>
      <c r="R209" s="152"/>
      <c r="S209" s="152"/>
      <c r="T209" s="152"/>
      <c r="U209" s="152"/>
      <c r="V209" s="152"/>
    </row>
    <row r="210" spans="3:26" x14ac:dyDescent="0.25">
      <c r="C210" s="152"/>
      <c r="D210" s="152"/>
      <c r="E210" s="152"/>
      <c r="F210" s="152"/>
      <c r="G210" s="152"/>
      <c r="H210" s="152"/>
      <c r="I210" s="152"/>
      <c r="J210" s="152"/>
      <c r="K210" s="152"/>
      <c r="L210" s="152"/>
      <c r="M210" s="152"/>
      <c r="N210" s="152"/>
      <c r="O210" s="152"/>
      <c r="P210" s="152"/>
      <c r="Q210" s="152"/>
      <c r="R210" s="152"/>
      <c r="S210" s="152"/>
      <c r="T210" s="152"/>
      <c r="U210" s="152"/>
      <c r="V210" s="152"/>
    </row>
    <row r="211" spans="3:26" x14ac:dyDescent="0.25">
      <c r="C211" s="152"/>
      <c r="D211" s="152"/>
      <c r="E211" s="152"/>
      <c r="F211" s="152"/>
      <c r="G211" s="152"/>
      <c r="H211" s="152"/>
      <c r="I211" s="152"/>
      <c r="J211" s="152"/>
      <c r="K211" s="152"/>
      <c r="L211" s="152"/>
      <c r="M211" s="152"/>
      <c r="N211" s="152"/>
      <c r="O211" s="152"/>
      <c r="P211" s="152"/>
      <c r="Q211" s="152"/>
      <c r="R211" s="152"/>
      <c r="S211" s="152"/>
      <c r="T211" s="152"/>
      <c r="U211" s="152"/>
      <c r="V211" s="152"/>
      <c r="W211" s="78"/>
      <c r="X211" s="78"/>
      <c r="Y211" s="78"/>
      <c r="Z211" s="78"/>
    </row>
    <row r="212" spans="3:26" x14ac:dyDescent="0.25">
      <c r="C212" s="152"/>
      <c r="D212" s="152"/>
      <c r="E212" s="152"/>
      <c r="F212" s="152"/>
      <c r="G212" s="152"/>
      <c r="H212" s="152"/>
      <c r="I212" s="152"/>
      <c r="J212" s="152"/>
      <c r="K212" s="152"/>
      <c r="L212" s="152"/>
      <c r="M212" s="152"/>
      <c r="N212" s="152"/>
      <c r="O212" s="152"/>
      <c r="P212" s="152"/>
      <c r="Q212" s="152"/>
      <c r="R212" s="152"/>
      <c r="S212" s="152"/>
      <c r="T212" s="152"/>
      <c r="U212" s="152"/>
      <c r="V212" s="152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V150"/>
  <sheetViews>
    <sheetView showGridLines="0" zoomScaleNormal="100" workbookViewId="0">
      <pane xSplit="2" ySplit="9" topLeftCell="AJ120" activePane="bottomRight" state="frozen"/>
      <selection activeCell="F25" sqref="F25"/>
      <selection pane="topRight" activeCell="F25" sqref="F25"/>
      <selection pane="bottomLeft" activeCell="F25" sqref="F25"/>
      <selection pane="bottomRight" activeCell="AV148" sqref="AV148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4" width="11.42578125" style="3" customWidth="1"/>
    <col min="35" max="39" width="11.42578125" style="3"/>
    <col min="40" max="40" width="11.42578125" style="3" customWidth="1"/>
    <col min="41" max="16384" width="11.42578125" style="3"/>
  </cols>
  <sheetData>
    <row r="3" spans="2:48" x14ac:dyDescent="0.25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</row>
    <row r="5" spans="2:48" ht="18.75" x14ac:dyDescent="0.3">
      <c r="B5" s="13" t="str">
        <f>UPPER(Indice!B13)&amp;": Posición de Inversión Internacional"</f>
        <v>PANAMÁ: Posición de Inversión Internacional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2:48" ht="15.75" x14ac:dyDescent="0.25">
      <c r="B6" s="14" t="s">
        <v>60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</row>
    <row r="7" spans="2:48" ht="15.75" thickBot="1" x14ac:dyDescent="0.3"/>
    <row r="8" spans="2:48" ht="15.75" thickBot="1" x14ac:dyDescent="0.3">
      <c r="B8" s="15"/>
      <c r="C8" s="184" t="s">
        <v>422</v>
      </c>
      <c r="D8" s="184" t="s">
        <v>423</v>
      </c>
      <c r="E8" s="184" t="s">
        <v>424</v>
      </c>
      <c r="F8" s="184" t="s">
        <v>425</v>
      </c>
      <c r="G8" s="184" t="s">
        <v>426</v>
      </c>
      <c r="H8" s="184" t="s">
        <v>427</v>
      </c>
      <c r="I8" s="184" t="s">
        <v>428</v>
      </c>
      <c r="J8" s="184" t="s">
        <v>429</v>
      </c>
      <c r="K8" s="184" t="s">
        <v>430</v>
      </c>
      <c r="L8" s="184" t="s">
        <v>431</v>
      </c>
      <c r="M8" s="184" t="s">
        <v>432</v>
      </c>
      <c r="N8" s="184" t="s">
        <v>433</v>
      </c>
      <c r="O8" s="184" t="s">
        <v>434</v>
      </c>
      <c r="P8" s="184" t="s">
        <v>435</v>
      </c>
      <c r="Q8" s="184" t="s">
        <v>436</v>
      </c>
      <c r="R8" s="184" t="s">
        <v>437</v>
      </c>
      <c r="S8" s="184" t="s">
        <v>438</v>
      </c>
      <c r="T8" s="184" t="s">
        <v>439</v>
      </c>
      <c r="U8" s="184" t="s">
        <v>440</v>
      </c>
      <c r="V8" s="184" t="s">
        <v>441</v>
      </c>
      <c r="W8" s="184" t="s">
        <v>442</v>
      </c>
      <c r="X8" s="184" t="s">
        <v>443</v>
      </c>
      <c r="Y8" s="184" t="s">
        <v>444</v>
      </c>
      <c r="Z8" s="184" t="s">
        <v>445</v>
      </c>
      <c r="AA8" s="184" t="s">
        <v>446</v>
      </c>
      <c r="AB8" s="184" t="s">
        <v>447</v>
      </c>
      <c r="AC8" s="184" t="s">
        <v>448</v>
      </c>
      <c r="AD8" s="184" t="s">
        <v>449</v>
      </c>
      <c r="AE8" s="184" t="s">
        <v>450</v>
      </c>
      <c r="AF8" s="184" t="s">
        <v>451</v>
      </c>
      <c r="AG8" s="184" t="s">
        <v>452</v>
      </c>
      <c r="AH8" s="184" t="s">
        <v>453</v>
      </c>
      <c r="AI8" s="184" t="s">
        <v>454</v>
      </c>
      <c r="AJ8" s="184" t="s">
        <v>455</v>
      </c>
      <c r="AK8" s="184" t="s">
        <v>456</v>
      </c>
      <c r="AL8" s="184" t="s">
        <v>457</v>
      </c>
      <c r="AM8" s="184" t="s">
        <v>458</v>
      </c>
      <c r="AN8" s="184" t="s">
        <v>459</v>
      </c>
      <c r="AO8" s="184" t="s">
        <v>460</v>
      </c>
      <c r="AP8" s="184" t="s">
        <v>461</v>
      </c>
      <c r="AQ8" s="184" t="s">
        <v>462</v>
      </c>
      <c r="AR8" s="184" t="s">
        <v>463</v>
      </c>
      <c r="AS8" s="184" t="s">
        <v>464</v>
      </c>
      <c r="AT8" s="184" t="s">
        <v>465</v>
      </c>
      <c r="AU8" s="184" t="s">
        <v>473</v>
      </c>
      <c r="AV8" s="184" t="s">
        <v>476</v>
      </c>
    </row>
    <row r="9" spans="2:48" x14ac:dyDescent="0.25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16" t="s">
        <v>61</v>
      </c>
      <c r="C10" s="128">
        <f>+C11+C20+C33+C39+C72</f>
        <v>42636.969654355118</v>
      </c>
      <c r="D10" s="128">
        <f t="shared" ref="D10:N10" si="0">+D11+D20+D33+D39+D72</f>
        <v>43680.225711363237</v>
      </c>
      <c r="E10" s="128">
        <f t="shared" si="0"/>
        <v>45039.118087729803</v>
      </c>
      <c r="F10" s="128">
        <f t="shared" si="0"/>
        <v>45161.54169186853</v>
      </c>
      <c r="G10" s="128">
        <f t="shared" si="0"/>
        <v>45211.974964166562</v>
      </c>
      <c r="H10" s="128">
        <f t="shared" si="0"/>
        <v>46553.956179827699</v>
      </c>
      <c r="I10" s="128">
        <f t="shared" si="0"/>
        <v>48858.067925121628</v>
      </c>
      <c r="J10" s="128">
        <f t="shared" si="0"/>
        <v>50547.38320046509</v>
      </c>
      <c r="K10" s="128">
        <f t="shared" si="0"/>
        <v>51379.364471640503</v>
      </c>
      <c r="L10" s="128">
        <f t="shared" si="0"/>
        <v>52463.8525102126</v>
      </c>
      <c r="M10" s="128">
        <f t="shared" si="0"/>
        <v>53146.803605330584</v>
      </c>
      <c r="N10" s="128">
        <f t="shared" si="0"/>
        <v>55098.055451382286</v>
      </c>
      <c r="O10" s="128">
        <v>56450.200000000012</v>
      </c>
      <c r="P10" s="128">
        <v>57845.8</v>
      </c>
      <c r="Q10" s="128">
        <v>57990.7</v>
      </c>
      <c r="R10" s="128">
        <v>59679.700000000004</v>
      </c>
      <c r="S10" s="128">
        <v>62014.400000000001</v>
      </c>
      <c r="T10" s="128">
        <v>63998.9</v>
      </c>
      <c r="U10" s="128">
        <v>64736.799999999996</v>
      </c>
      <c r="V10" s="128">
        <v>63423.8</v>
      </c>
      <c r="W10" s="128">
        <v>65306.600000000006</v>
      </c>
      <c r="X10" s="128">
        <v>69007.099999999991</v>
      </c>
      <c r="Y10" s="128">
        <v>69750.400000000009</v>
      </c>
      <c r="Z10" s="128">
        <v>72571.3</v>
      </c>
      <c r="AA10" s="128">
        <v>74455.8</v>
      </c>
      <c r="AB10" s="128">
        <v>76078.8</v>
      </c>
      <c r="AC10" s="128">
        <v>76917.700000000012</v>
      </c>
      <c r="AD10" s="128">
        <v>77871.8</v>
      </c>
      <c r="AE10" s="128">
        <v>78029.344107100012</v>
      </c>
      <c r="AF10" s="128">
        <v>78169.134859070022</v>
      </c>
      <c r="AG10" s="128">
        <v>77595.056462980021</v>
      </c>
      <c r="AH10" s="128">
        <v>78573.222740450015</v>
      </c>
      <c r="AI10" s="128">
        <v>77719.54415305001</v>
      </c>
      <c r="AJ10" s="128">
        <v>76348.658434309997</v>
      </c>
      <c r="AK10" s="128">
        <v>76272.948107210017</v>
      </c>
      <c r="AL10" s="128">
        <v>74401.065601300012</v>
      </c>
      <c r="AM10" s="128">
        <v>73596.759144650016</v>
      </c>
      <c r="AN10" s="128">
        <v>74695.669849660015</v>
      </c>
      <c r="AO10" s="128">
        <v>74398.595152820024</v>
      </c>
      <c r="AP10" s="128">
        <v>76494.017555220023</v>
      </c>
      <c r="AQ10" s="128">
        <v>75797.654339630026</v>
      </c>
      <c r="AR10" s="128">
        <v>77411.827297920026</v>
      </c>
      <c r="AS10" s="128">
        <v>78261.980803790007</v>
      </c>
      <c r="AT10" s="128">
        <v>79601.503758640014</v>
      </c>
      <c r="AU10" s="128">
        <v>79656.342625449994</v>
      </c>
      <c r="AV10" s="128">
        <v>83372.277012111008</v>
      </c>
    </row>
    <row r="11" spans="2:48" x14ac:dyDescent="0.25">
      <c r="B11" s="17" t="s">
        <v>62</v>
      </c>
      <c r="C11" s="129">
        <f>+C12+C16</f>
        <v>2548.1</v>
      </c>
      <c r="D11" s="129">
        <f t="shared" ref="D11:N11" si="1">+D12+D16</f>
        <v>2403</v>
      </c>
      <c r="E11" s="129">
        <f t="shared" si="1"/>
        <v>2492.9</v>
      </c>
      <c r="F11" s="129">
        <f t="shared" si="1"/>
        <v>5503.7000000000007</v>
      </c>
      <c r="G11" s="129">
        <f t="shared" si="1"/>
        <v>5569.5</v>
      </c>
      <c r="H11" s="129">
        <f t="shared" si="1"/>
        <v>5605.4</v>
      </c>
      <c r="I11" s="129">
        <f t="shared" si="1"/>
        <v>5388.3</v>
      </c>
      <c r="J11" s="129">
        <f t="shared" si="1"/>
        <v>5646.2</v>
      </c>
      <c r="K11" s="129">
        <f t="shared" si="1"/>
        <v>6122.2000000000007</v>
      </c>
      <c r="L11" s="129">
        <f t="shared" si="1"/>
        <v>6378.2</v>
      </c>
      <c r="M11" s="129">
        <f t="shared" si="1"/>
        <v>6735</v>
      </c>
      <c r="N11" s="129">
        <f t="shared" si="1"/>
        <v>6846.1</v>
      </c>
      <c r="O11" s="129">
        <v>7361.1</v>
      </c>
      <c r="P11" s="129">
        <v>7376.5</v>
      </c>
      <c r="Q11" s="129">
        <v>7476.5999999999985</v>
      </c>
      <c r="R11" s="129">
        <v>6961.7999999999993</v>
      </c>
      <c r="S11" s="129">
        <v>6759.5999999999995</v>
      </c>
      <c r="T11" s="129">
        <v>6766.9</v>
      </c>
      <c r="U11" s="129">
        <v>6831.6999999999989</v>
      </c>
      <c r="V11" s="129">
        <v>7524.4999999999991</v>
      </c>
      <c r="W11" s="129">
        <v>8076.9999999999991</v>
      </c>
      <c r="X11" s="129">
        <v>8322</v>
      </c>
      <c r="Y11" s="129">
        <v>8513</v>
      </c>
      <c r="Z11" s="129">
        <v>8700.8999999999978</v>
      </c>
      <c r="AA11" s="129">
        <v>8959.4999999999982</v>
      </c>
      <c r="AB11" s="129">
        <v>9252.4999999999982</v>
      </c>
      <c r="AC11" s="129">
        <v>9498.7999999999993</v>
      </c>
      <c r="AD11" s="129">
        <v>10049.299999999999</v>
      </c>
      <c r="AE11" s="129">
        <v>10304.192304009997</v>
      </c>
      <c r="AF11" s="129">
        <v>10440.855977909998</v>
      </c>
      <c r="AG11" s="129">
        <v>10640.33704255</v>
      </c>
      <c r="AH11" s="129">
        <v>10740.442586879997</v>
      </c>
      <c r="AI11" s="129">
        <v>10762.562886879998</v>
      </c>
      <c r="AJ11" s="129">
        <v>10823.39748688</v>
      </c>
      <c r="AK11" s="129">
        <v>10878.722386879997</v>
      </c>
      <c r="AL11" s="129">
        <v>10402.185786879998</v>
      </c>
      <c r="AM11" s="129">
        <v>10393.334783809998</v>
      </c>
      <c r="AN11" s="129">
        <v>10803.591595589998</v>
      </c>
      <c r="AO11" s="129">
        <v>10927.658915009997</v>
      </c>
      <c r="AP11" s="129">
        <v>10972.139891699999</v>
      </c>
      <c r="AQ11" s="129">
        <v>11305.130501899999</v>
      </c>
      <c r="AR11" s="129">
        <v>12811.752691459998</v>
      </c>
      <c r="AS11" s="129">
        <v>12873.683493829998</v>
      </c>
      <c r="AT11" s="129">
        <v>13177.444942409998</v>
      </c>
      <c r="AU11" s="129">
        <v>13237.301758219997</v>
      </c>
      <c r="AV11" s="129">
        <v>13009.306949809998</v>
      </c>
    </row>
    <row r="12" spans="2:48" x14ac:dyDescent="0.25">
      <c r="B12" s="18" t="s">
        <v>63</v>
      </c>
      <c r="C12" s="129">
        <f>SUM(C13:C15)</f>
        <v>0</v>
      </c>
      <c r="D12" s="129">
        <f t="shared" ref="D12:N12" si="2">SUM(D13:D15)</f>
        <v>0</v>
      </c>
      <c r="E12" s="129">
        <f t="shared" si="2"/>
        <v>0</v>
      </c>
      <c r="F12" s="129">
        <f t="shared" si="2"/>
        <v>3056.8</v>
      </c>
      <c r="G12" s="129">
        <f t="shared" si="2"/>
        <v>3076.7</v>
      </c>
      <c r="H12" s="129">
        <f t="shared" si="2"/>
        <v>3255.9</v>
      </c>
      <c r="I12" s="129">
        <f t="shared" si="2"/>
        <v>3315.5</v>
      </c>
      <c r="J12" s="129">
        <f t="shared" si="2"/>
        <v>3373.5</v>
      </c>
      <c r="K12" s="129">
        <f t="shared" si="2"/>
        <v>3465.8</v>
      </c>
      <c r="L12" s="129">
        <f t="shared" si="2"/>
        <v>3480</v>
      </c>
      <c r="M12" s="129">
        <f t="shared" si="2"/>
        <v>3536.9</v>
      </c>
      <c r="N12" s="129">
        <f t="shared" si="2"/>
        <v>3549.2</v>
      </c>
      <c r="O12" s="129">
        <v>3668.8999999999996</v>
      </c>
      <c r="P12" s="129">
        <v>3698.0999999999995</v>
      </c>
      <c r="Q12" s="129">
        <v>3794.8999999999992</v>
      </c>
      <c r="R12" s="129">
        <v>3274.7999999999993</v>
      </c>
      <c r="S12" s="129">
        <v>3027.2999999999993</v>
      </c>
      <c r="T12" s="129">
        <v>3005.3999999999992</v>
      </c>
      <c r="U12" s="129">
        <v>3032.6999999999989</v>
      </c>
      <c r="V12" s="129">
        <v>3605.6999999999989</v>
      </c>
      <c r="W12" s="129">
        <v>4046.1999999999989</v>
      </c>
      <c r="X12" s="129">
        <v>4120.7999999999984</v>
      </c>
      <c r="Y12" s="129">
        <v>4199.3999999999987</v>
      </c>
      <c r="Z12" s="129">
        <v>4256.3999999999978</v>
      </c>
      <c r="AA12" s="129">
        <v>4363.5999999999985</v>
      </c>
      <c r="AB12" s="129">
        <v>4527.699999999998</v>
      </c>
      <c r="AC12" s="129">
        <v>4637.4999999999982</v>
      </c>
      <c r="AD12" s="129">
        <v>5041.2999999999984</v>
      </c>
      <c r="AE12" s="129">
        <v>5121.4559040099984</v>
      </c>
      <c r="AF12" s="129">
        <v>5134.217577909998</v>
      </c>
      <c r="AG12" s="129">
        <v>5204.6996425499992</v>
      </c>
      <c r="AH12" s="129">
        <v>5229.610686879998</v>
      </c>
      <c r="AI12" s="129">
        <v>5322.3327868799988</v>
      </c>
      <c r="AJ12" s="129">
        <v>5420.1402868799987</v>
      </c>
      <c r="AK12" s="129">
        <v>5532.8330868799976</v>
      </c>
      <c r="AL12" s="129">
        <v>5091.2308868799983</v>
      </c>
      <c r="AM12" s="129">
        <v>5102.451986879998</v>
      </c>
      <c r="AN12" s="129">
        <v>5197.6368868799973</v>
      </c>
      <c r="AO12" s="129">
        <v>5274.8425868799977</v>
      </c>
      <c r="AP12" s="129">
        <v>5254.3203868799983</v>
      </c>
      <c r="AQ12" s="129">
        <v>5440.6105018799981</v>
      </c>
      <c r="AR12" s="129">
        <v>5617.5272098799978</v>
      </c>
      <c r="AS12" s="129">
        <v>5714.5034488799984</v>
      </c>
      <c r="AT12" s="129">
        <v>5888.675080879997</v>
      </c>
      <c r="AU12" s="129">
        <v>5853.4158666899975</v>
      </c>
      <c r="AV12" s="129">
        <v>5817.2569601199975</v>
      </c>
    </row>
    <row r="13" spans="2:48" x14ac:dyDescent="0.25">
      <c r="B13" s="19" t="s">
        <v>64</v>
      </c>
      <c r="C13" s="129">
        <v>0</v>
      </c>
      <c r="D13" s="129">
        <v>0</v>
      </c>
      <c r="E13" s="129">
        <v>0</v>
      </c>
      <c r="F13" s="129">
        <v>3056.8</v>
      </c>
      <c r="G13" s="129">
        <v>3076.7</v>
      </c>
      <c r="H13" s="129">
        <v>3255.9</v>
      </c>
      <c r="I13" s="129">
        <v>3315.5</v>
      </c>
      <c r="J13" s="129">
        <v>3373.5</v>
      </c>
      <c r="K13" s="129">
        <v>3465.8</v>
      </c>
      <c r="L13" s="129">
        <v>3480</v>
      </c>
      <c r="M13" s="129">
        <v>3536.9</v>
      </c>
      <c r="N13" s="129">
        <v>3549.2</v>
      </c>
      <c r="O13" s="129">
        <v>3668.8999999999996</v>
      </c>
      <c r="P13" s="129">
        <v>3698.0999999999995</v>
      </c>
      <c r="Q13" s="129">
        <v>3794.8999999999992</v>
      </c>
      <c r="R13" s="129">
        <v>3274.7999999999993</v>
      </c>
      <c r="S13" s="129">
        <v>3027.2999999999993</v>
      </c>
      <c r="T13" s="129">
        <v>3005.3999999999992</v>
      </c>
      <c r="U13" s="129">
        <v>3032.6999999999989</v>
      </c>
      <c r="V13" s="129">
        <v>3605.6999999999989</v>
      </c>
      <c r="W13" s="129">
        <v>4046.1999999999989</v>
      </c>
      <c r="X13" s="129">
        <v>4120.7999999999984</v>
      </c>
      <c r="Y13" s="129">
        <v>4199.3999999999987</v>
      </c>
      <c r="Z13" s="129">
        <v>4256.3999999999978</v>
      </c>
      <c r="AA13" s="129">
        <v>4363.5999999999985</v>
      </c>
      <c r="AB13" s="129">
        <v>4527.699999999998</v>
      </c>
      <c r="AC13" s="129">
        <v>4637.4999999999982</v>
      </c>
      <c r="AD13" s="129">
        <v>5041.2999999999984</v>
      </c>
      <c r="AE13" s="129">
        <v>5121.4559040099984</v>
      </c>
      <c r="AF13" s="129">
        <v>5134.217577909998</v>
      </c>
      <c r="AG13" s="129">
        <v>5204.6996425499992</v>
      </c>
      <c r="AH13" s="129">
        <v>5229.610686879998</v>
      </c>
      <c r="AI13" s="129">
        <v>5322.3327868799988</v>
      </c>
      <c r="AJ13" s="129">
        <v>5420.1402868799987</v>
      </c>
      <c r="AK13" s="129">
        <v>5532.8330868799976</v>
      </c>
      <c r="AL13" s="129">
        <v>5091.2308868799983</v>
      </c>
      <c r="AM13" s="129">
        <v>5102.451986879998</v>
      </c>
      <c r="AN13" s="129">
        <v>5197.6368868799973</v>
      </c>
      <c r="AO13" s="129">
        <v>5274.8425868799977</v>
      </c>
      <c r="AP13" s="129">
        <v>5254.3203868799983</v>
      </c>
      <c r="AQ13" s="129">
        <v>5440.6105018799981</v>
      </c>
      <c r="AR13" s="129">
        <v>5617.5272098799978</v>
      </c>
      <c r="AS13" s="129">
        <v>5714.5034488799984</v>
      </c>
      <c r="AT13" s="129">
        <v>5888.675080879997</v>
      </c>
      <c r="AU13" s="129">
        <v>5853.4158666899975</v>
      </c>
      <c r="AV13" s="129">
        <v>5817.2569601199975</v>
      </c>
    </row>
    <row r="14" spans="2:48" x14ac:dyDescent="0.25">
      <c r="B14" s="19" t="s">
        <v>65</v>
      </c>
      <c r="C14" s="129">
        <v>0</v>
      </c>
      <c r="D14" s="129">
        <v>0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29">
        <v>0</v>
      </c>
      <c r="V14" s="129">
        <v>0</v>
      </c>
      <c r="W14" s="129">
        <v>0</v>
      </c>
      <c r="X14" s="129">
        <v>0</v>
      </c>
      <c r="Y14" s="129">
        <v>0</v>
      </c>
      <c r="Z14" s="129">
        <v>0</v>
      </c>
      <c r="AA14" s="129">
        <v>0</v>
      </c>
      <c r="AB14" s="129">
        <v>0</v>
      </c>
      <c r="AC14" s="129">
        <v>0</v>
      </c>
      <c r="AD14" s="129">
        <v>0</v>
      </c>
      <c r="AE14" s="129">
        <v>0</v>
      </c>
      <c r="AF14" s="129">
        <v>0</v>
      </c>
      <c r="AG14" s="129">
        <v>0</v>
      </c>
      <c r="AH14" s="129">
        <v>0</v>
      </c>
      <c r="AI14" s="129">
        <v>0</v>
      </c>
      <c r="AJ14" s="129">
        <v>0</v>
      </c>
      <c r="AK14" s="129">
        <v>0</v>
      </c>
      <c r="AL14" s="129">
        <v>0</v>
      </c>
      <c r="AM14" s="129">
        <v>0</v>
      </c>
      <c r="AN14" s="129">
        <v>0</v>
      </c>
      <c r="AO14" s="129">
        <v>0</v>
      </c>
      <c r="AP14" s="129">
        <v>0</v>
      </c>
      <c r="AQ14" s="129">
        <v>0</v>
      </c>
      <c r="AR14" s="129">
        <v>0</v>
      </c>
      <c r="AS14" s="129">
        <v>0</v>
      </c>
      <c r="AT14" s="129">
        <v>0</v>
      </c>
      <c r="AU14" s="129">
        <v>0</v>
      </c>
      <c r="AV14" s="129">
        <v>0</v>
      </c>
    </row>
    <row r="15" spans="2:48" x14ac:dyDescent="0.25">
      <c r="B15" s="19" t="s">
        <v>66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129">
        <v>0</v>
      </c>
      <c r="AH15" s="129">
        <v>0</v>
      </c>
      <c r="AI15" s="129">
        <v>0</v>
      </c>
      <c r="AJ15" s="129">
        <v>0</v>
      </c>
      <c r="AK15" s="129">
        <v>0</v>
      </c>
      <c r="AL15" s="129">
        <v>0</v>
      </c>
      <c r="AM15" s="129">
        <v>0</v>
      </c>
      <c r="AN15" s="129">
        <v>0</v>
      </c>
      <c r="AO15" s="129">
        <v>0</v>
      </c>
      <c r="AP15" s="129">
        <v>0</v>
      </c>
      <c r="AQ15" s="129">
        <v>0</v>
      </c>
      <c r="AR15" s="129">
        <v>0</v>
      </c>
      <c r="AS15" s="129">
        <v>0</v>
      </c>
      <c r="AT15" s="129">
        <v>0</v>
      </c>
      <c r="AU15" s="129">
        <v>0</v>
      </c>
      <c r="AV15" s="129">
        <v>0</v>
      </c>
    </row>
    <row r="16" spans="2:48" x14ac:dyDescent="0.25">
      <c r="B16" s="18" t="s">
        <v>67</v>
      </c>
      <c r="C16" s="129">
        <f>SUM(C17:C19)</f>
        <v>2548.1</v>
      </c>
      <c r="D16" s="129">
        <v>2403</v>
      </c>
      <c r="E16" s="129">
        <v>2492.9</v>
      </c>
      <c r="F16" s="129">
        <v>2446.9</v>
      </c>
      <c r="G16" s="129">
        <v>2492.8000000000002</v>
      </c>
      <c r="H16" s="129">
        <v>2349.5</v>
      </c>
      <c r="I16" s="129">
        <v>2072.8000000000002</v>
      </c>
      <c r="J16" s="129">
        <v>2272.6999999999998</v>
      </c>
      <c r="K16" s="129">
        <v>2656.4</v>
      </c>
      <c r="L16" s="129">
        <v>2898.2</v>
      </c>
      <c r="M16" s="129">
        <v>3198.1</v>
      </c>
      <c r="N16" s="129">
        <v>3296.9</v>
      </c>
      <c r="O16" s="129">
        <v>3692.2000000000007</v>
      </c>
      <c r="P16" s="129">
        <v>3678.4000000000005</v>
      </c>
      <c r="Q16" s="129">
        <v>3681.7</v>
      </c>
      <c r="R16" s="129">
        <v>3687</v>
      </c>
      <c r="S16" s="129">
        <v>3732.3</v>
      </c>
      <c r="T16" s="129">
        <v>3761.5</v>
      </c>
      <c r="U16" s="129">
        <v>3799.0000000000005</v>
      </c>
      <c r="V16" s="129">
        <v>3918.8</v>
      </c>
      <c r="W16" s="129">
        <v>4030.8</v>
      </c>
      <c r="X16" s="129">
        <v>4201.2000000000007</v>
      </c>
      <c r="Y16" s="129">
        <v>4313.6000000000004</v>
      </c>
      <c r="Z16" s="129">
        <v>4444.5</v>
      </c>
      <c r="AA16" s="129">
        <v>4595.8999999999996</v>
      </c>
      <c r="AB16" s="129">
        <v>4724.8</v>
      </c>
      <c r="AC16" s="129">
        <v>4861.3</v>
      </c>
      <c r="AD16" s="129">
        <v>5008</v>
      </c>
      <c r="AE16" s="129">
        <v>5182.7363999999998</v>
      </c>
      <c r="AF16" s="129">
        <v>5306.6383999999998</v>
      </c>
      <c r="AG16" s="129">
        <v>5435.6373999999996</v>
      </c>
      <c r="AH16" s="129">
        <v>5510.8318999999992</v>
      </c>
      <c r="AI16" s="129">
        <v>5440.2300999999998</v>
      </c>
      <c r="AJ16" s="129">
        <v>5403.2572</v>
      </c>
      <c r="AK16" s="129">
        <v>5345.8892999999998</v>
      </c>
      <c r="AL16" s="129">
        <v>5310.9548999999997</v>
      </c>
      <c r="AM16" s="129">
        <v>5290.88279693</v>
      </c>
      <c r="AN16" s="129">
        <v>5605.95470871</v>
      </c>
      <c r="AO16" s="129">
        <v>5652.8163281300003</v>
      </c>
      <c r="AP16" s="129">
        <v>5717.8195048200005</v>
      </c>
      <c r="AQ16" s="129">
        <v>5864.5200000200002</v>
      </c>
      <c r="AR16" s="129">
        <v>7194.2254815800006</v>
      </c>
      <c r="AS16" s="129">
        <v>7159.1800449500006</v>
      </c>
      <c r="AT16" s="129">
        <v>7288.7698615300005</v>
      </c>
      <c r="AU16" s="129">
        <v>7383.8858915300007</v>
      </c>
      <c r="AV16" s="129">
        <v>7192.049989690001</v>
      </c>
    </row>
    <row r="17" spans="2:48" x14ac:dyDescent="0.25">
      <c r="B17" s="20" t="s">
        <v>64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129">
        <v>0</v>
      </c>
      <c r="AH17" s="129">
        <v>0</v>
      </c>
      <c r="AI17" s="129">
        <v>0</v>
      </c>
      <c r="AJ17" s="129">
        <v>0</v>
      </c>
      <c r="AK17" s="129">
        <v>0</v>
      </c>
      <c r="AL17" s="129">
        <v>0</v>
      </c>
      <c r="AM17" s="129">
        <v>0</v>
      </c>
      <c r="AN17" s="129">
        <v>0</v>
      </c>
      <c r="AO17" s="129">
        <v>0</v>
      </c>
      <c r="AP17" s="129">
        <v>0</v>
      </c>
      <c r="AQ17" s="129">
        <v>0</v>
      </c>
      <c r="AR17" s="129">
        <v>0</v>
      </c>
      <c r="AS17" s="129">
        <v>0</v>
      </c>
      <c r="AT17" s="129">
        <v>0</v>
      </c>
      <c r="AU17" s="129">
        <v>0</v>
      </c>
      <c r="AV17" s="129">
        <v>0</v>
      </c>
    </row>
    <row r="18" spans="2:48" x14ac:dyDescent="0.25">
      <c r="B18" s="20" t="s">
        <v>65</v>
      </c>
      <c r="C18" s="129">
        <v>2548.1</v>
      </c>
      <c r="D18" s="129">
        <v>2403</v>
      </c>
      <c r="E18" s="129">
        <v>2492.9</v>
      </c>
      <c r="F18" s="129">
        <v>2446.9</v>
      </c>
      <c r="G18" s="129">
        <v>2492.8000000000002</v>
      </c>
      <c r="H18" s="129">
        <v>2349.5</v>
      </c>
      <c r="I18" s="129">
        <v>2072.8000000000002</v>
      </c>
      <c r="J18" s="129">
        <v>2272.6999999999998</v>
      </c>
      <c r="K18" s="129">
        <v>2656.4</v>
      </c>
      <c r="L18" s="129">
        <v>2898.2</v>
      </c>
      <c r="M18" s="129">
        <v>3198.1</v>
      </c>
      <c r="N18" s="129">
        <v>3296.9</v>
      </c>
      <c r="O18" s="129">
        <v>3692.2000000000007</v>
      </c>
      <c r="P18" s="129">
        <v>3678.4000000000005</v>
      </c>
      <c r="Q18" s="129">
        <v>3681.7</v>
      </c>
      <c r="R18" s="129">
        <v>3687</v>
      </c>
      <c r="S18" s="129">
        <v>3732.3</v>
      </c>
      <c r="T18" s="129">
        <v>3761.5</v>
      </c>
      <c r="U18" s="129">
        <v>3799.0000000000005</v>
      </c>
      <c r="V18" s="129">
        <v>3918.8</v>
      </c>
      <c r="W18" s="129">
        <v>4030.8</v>
      </c>
      <c r="X18" s="129">
        <v>4201.2000000000007</v>
      </c>
      <c r="Y18" s="129">
        <v>4313.6000000000004</v>
      </c>
      <c r="Z18" s="129">
        <v>4444.5</v>
      </c>
      <c r="AA18" s="129">
        <v>4595.8999999999996</v>
      </c>
      <c r="AB18" s="129">
        <v>4724.8</v>
      </c>
      <c r="AC18" s="129">
        <v>4861.3</v>
      </c>
      <c r="AD18" s="129">
        <v>5008</v>
      </c>
      <c r="AE18" s="129">
        <v>5182.7363999999998</v>
      </c>
      <c r="AF18" s="129">
        <v>5306.6383999999998</v>
      </c>
      <c r="AG18" s="129">
        <v>5435.6373999999996</v>
      </c>
      <c r="AH18" s="129">
        <v>5510.8318999999992</v>
      </c>
      <c r="AI18" s="129">
        <v>5440.2300999999998</v>
      </c>
      <c r="AJ18" s="129">
        <v>5403.2572</v>
      </c>
      <c r="AK18" s="129">
        <v>5345.8892999999998</v>
      </c>
      <c r="AL18" s="129">
        <v>5310.9548999999997</v>
      </c>
      <c r="AM18" s="129">
        <v>5290.88279693</v>
      </c>
      <c r="AN18" s="129">
        <v>5605.95470871</v>
      </c>
      <c r="AO18" s="129">
        <v>5652.8163281300003</v>
      </c>
      <c r="AP18" s="129">
        <v>5717.8195048200005</v>
      </c>
      <c r="AQ18" s="129">
        <v>5864.5200000200002</v>
      </c>
      <c r="AR18" s="129">
        <v>7194.2254815800006</v>
      </c>
      <c r="AS18" s="129">
        <v>7159.1800449500006</v>
      </c>
      <c r="AT18" s="129">
        <v>7288.7698615300005</v>
      </c>
      <c r="AU18" s="129">
        <v>7383.8858915300007</v>
      </c>
      <c r="AV18" s="129">
        <v>7192.049989690001</v>
      </c>
    </row>
    <row r="19" spans="2:48" x14ac:dyDescent="0.25">
      <c r="B19" s="20" t="s">
        <v>66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129">
        <v>0</v>
      </c>
      <c r="AH19" s="129">
        <v>0</v>
      </c>
      <c r="AI19" s="129">
        <v>0</v>
      </c>
      <c r="AJ19" s="129">
        <v>0</v>
      </c>
      <c r="AK19" s="129">
        <v>0</v>
      </c>
      <c r="AL19" s="129">
        <v>0</v>
      </c>
      <c r="AM19" s="129">
        <v>0</v>
      </c>
      <c r="AN19" s="129">
        <v>0</v>
      </c>
      <c r="AO19" s="129">
        <v>0</v>
      </c>
      <c r="AP19" s="129">
        <v>0</v>
      </c>
      <c r="AQ19" s="129">
        <v>0</v>
      </c>
      <c r="AR19" s="129">
        <v>0</v>
      </c>
      <c r="AS19" s="129">
        <v>0</v>
      </c>
      <c r="AT19" s="129">
        <v>0</v>
      </c>
      <c r="AU19" s="129">
        <v>0</v>
      </c>
      <c r="AV19" s="129">
        <v>0</v>
      </c>
    </row>
    <row r="20" spans="2:48" x14ac:dyDescent="0.25">
      <c r="B20" s="17" t="s">
        <v>68</v>
      </c>
      <c r="C20" s="129">
        <f>+C21+C27</f>
        <v>8003.6570000000002</v>
      </c>
      <c r="D20" s="129">
        <f t="shared" ref="D20:N20" si="3">+D21+D27</f>
        <v>8631.0570000000007</v>
      </c>
      <c r="E20" s="129">
        <f t="shared" si="3"/>
        <v>8626.357</v>
      </c>
      <c r="F20" s="129">
        <f t="shared" si="3"/>
        <v>5940.357</v>
      </c>
      <c r="G20" s="129">
        <f t="shared" si="3"/>
        <v>6836.5570000000007</v>
      </c>
      <c r="H20" s="129">
        <f t="shared" si="3"/>
        <v>6919.9569999999994</v>
      </c>
      <c r="I20" s="129">
        <f t="shared" si="3"/>
        <v>7359.5569999999998</v>
      </c>
      <c r="J20" s="129">
        <f t="shared" si="3"/>
        <v>7071.0569999999998</v>
      </c>
      <c r="K20" s="129">
        <f t="shared" si="3"/>
        <v>7424.857</v>
      </c>
      <c r="L20" s="129">
        <f t="shared" si="3"/>
        <v>7265.857</v>
      </c>
      <c r="M20" s="129">
        <f t="shared" si="3"/>
        <v>7666.357</v>
      </c>
      <c r="N20" s="129">
        <f t="shared" si="3"/>
        <v>7557.9569999999994</v>
      </c>
      <c r="O20" s="129">
        <v>7747.4</v>
      </c>
      <c r="P20" s="129">
        <v>7914.5999999999995</v>
      </c>
      <c r="Q20" s="129">
        <v>7434.7</v>
      </c>
      <c r="R20" s="129">
        <v>8595.5</v>
      </c>
      <c r="S20" s="129">
        <v>9011.4999999999982</v>
      </c>
      <c r="T20" s="129">
        <v>9539.1</v>
      </c>
      <c r="U20" s="129">
        <v>9429.1999999999989</v>
      </c>
      <c r="V20" s="129">
        <v>9401.9</v>
      </c>
      <c r="W20" s="129">
        <v>9745.9</v>
      </c>
      <c r="X20" s="129">
        <v>10041.699999999999</v>
      </c>
      <c r="Y20" s="129">
        <v>10340.299999999999</v>
      </c>
      <c r="Z20" s="129">
        <v>10461.299999999999</v>
      </c>
      <c r="AA20" s="129">
        <v>11284.4</v>
      </c>
      <c r="AB20" s="129">
        <v>11933</v>
      </c>
      <c r="AC20" s="129">
        <v>12308.3</v>
      </c>
      <c r="AD20" s="129">
        <v>11847.599999999999</v>
      </c>
      <c r="AE20" s="129">
        <v>11825.004140109999</v>
      </c>
      <c r="AF20" s="129">
        <v>11679.51772519</v>
      </c>
      <c r="AG20" s="129">
        <v>11986.1150385</v>
      </c>
      <c r="AH20" s="129">
        <v>12002.671297479999</v>
      </c>
      <c r="AI20" s="129">
        <v>12420.53247348</v>
      </c>
      <c r="AJ20" s="129">
        <v>12894.503790479999</v>
      </c>
      <c r="AK20" s="129">
        <v>13204.05948648</v>
      </c>
      <c r="AL20" s="129">
        <v>12763.179782470001</v>
      </c>
      <c r="AM20" s="129">
        <v>12986.78330114</v>
      </c>
      <c r="AN20" s="129">
        <v>13765.06101277</v>
      </c>
      <c r="AO20" s="129">
        <v>13757.259225740001</v>
      </c>
      <c r="AP20" s="129">
        <v>13920.001855719998</v>
      </c>
      <c r="AQ20" s="129">
        <v>14193.62636072</v>
      </c>
      <c r="AR20" s="129">
        <v>13577.295997720003</v>
      </c>
      <c r="AS20" s="129">
        <v>14296.084520720002</v>
      </c>
      <c r="AT20" s="129">
        <v>13375.810515720001</v>
      </c>
      <c r="AU20" s="129">
        <v>13225.27037462</v>
      </c>
      <c r="AV20" s="129">
        <v>13553.040758431</v>
      </c>
    </row>
    <row r="21" spans="2:48" x14ac:dyDescent="0.25">
      <c r="B21" s="18" t="s">
        <v>63</v>
      </c>
      <c r="C21" s="129">
        <f>SUM(C22:C25)</f>
        <v>96.8</v>
      </c>
      <c r="D21" s="129">
        <f t="shared" ref="D21:N21" si="4">SUM(D22:D25)</f>
        <v>106.9</v>
      </c>
      <c r="E21" s="129">
        <f t="shared" si="4"/>
        <v>120.6</v>
      </c>
      <c r="F21" s="129">
        <f t="shared" si="4"/>
        <v>133.9</v>
      </c>
      <c r="G21" s="129">
        <f t="shared" si="4"/>
        <v>150.30000000000001</v>
      </c>
      <c r="H21" s="129">
        <f t="shared" si="4"/>
        <v>165.9</v>
      </c>
      <c r="I21" s="129">
        <f t="shared" si="4"/>
        <v>182.3</v>
      </c>
      <c r="J21" s="129">
        <f t="shared" si="4"/>
        <v>200.3</v>
      </c>
      <c r="K21" s="129">
        <f t="shared" si="4"/>
        <v>217.9</v>
      </c>
      <c r="L21" s="129">
        <f t="shared" si="4"/>
        <v>230.3</v>
      </c>
      <c r="M21" s="129">
        <f t="shared" si="4"/>
        <v>245.1</v>
      </c>
      <c r="N21" s="129">
        <f t="shared" si="4"/>
        <v>255.8</v>
      </c>
      <c r="O21" s="129">
        <v>280</v>
      </c>
      <c r="P21" s="129">
        <v>296.8</v>
      </c>
      <c r="Q21" s="129">
        <v>314.60000000000002</v>
      </c>
      <c r="R21" s="129">
        <v>441.1</v>
      </c>
      <c r="S21" s="129">
        <v>433.8</v>
      </c>
      <c r="T21" s="129">
        <v>501.00000000000006</v>
      </c>
      <c r="U21" s="129">
        <v>549</v>
      </c>
      <c r="V21" s="129">
        <v>606.90000000000009</v>
      </c>
      <c r="W21" s="129">
        <v>534.50000000000011</v>
      </c>
      <c r="X21" s="129">
        <v>705.50000000000011</v>
      </c>
      <c r="Y21" s="129">
        <v>696.70000000000016</v>
      </c>
      <c r="Z21" s="129">
        <v>619.50000000000023</v>
      </c>
      <c r="AA21" s="129">
        <v>734.4000000000002</v>
      </c>
      <c r="AB21" s="129">
        <v>740.50000000000023</v>
      </c>
      <c r="AC21" s="129">
        <v>747.50000000000034</v>
      </c>
      <c r="AD21" s="129">
        <v>880.90000000000032</v>
      </c>
      <c r="AE21" s="129">
        <v>1026.0176627600001</v>
      </c>
      <c r="AF21" s="129">
        <v>1029.1892395600003</v>
      </c>
      <c r="AG21" s="129">
        <v>1039.6474466900004</v>
      </c>
      <c r="AH21" s="129">
        <v>1043.1076489400004</v>
      </c>
      <c r="AI21" s="129">
        <v>1051.5664110700004</v>
      </c>
      <c r="AJ21" s="129">
        <v>1069.7606810200002</v>
      </c>
      <c r="AK21" s="129">
        <v>1091.8163568900004</v>
      </c>
      <c r="AL21" s="129">
        <v>1110.1442582900004</v>
      </c>
      <c r="AM21" s="129">
        <v>1102.9409375200003</v>
      </c>
      <c r="AN21" s="129">
        <v>1107.6890702100004</v>
      </c>
      <c r="AO21" s="129">
        <v>1048.9369797100003</v>
      </c>
      <c r="AP21" s="129">
        <v>1032.0020775400003</v>
      </c>
      <c r="AQ21" s="129">
        <v>1039.7717308100002</v>
      </c>
      <c r="AR21" s="129">
        <v>1046.6910384300004</v>
      </c>
      <c r="AS21" s="129">
        <v>1048.1119605300003</v>
      </c>
      <c r="AT21" s="129">
        <v>1067.2215058400004</v>
      </c>
      <c r="AU21" s="129">
        <v>1035.3773605000003</v>
      </c>
      <c r="AV21" s="129">
        <v>928.81710624000038</v>
      </c>
    </row>
    <row r="22" spans="2:48" x14ac:dyDescent="0.25">
      <c r="B22" s="19" t="s">
        <v>69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29">
        <v>0</v>
      </c>
      <c r="AA22" s="129">
        <v>0</v>
      </c>
      <c r="AB22" s="129">
        <v>0</v>
      </c>
      <c r="AC22" s="129">
        <v>0</v>
      </c>
      <c r="AD22" s="129">
        <v>0</v>
      </c>
      <c r="AE22" s="129">
        <v>0</v>
      </c>
      <c r="AF22" s="129">
        <v>0</v>
      </c>
      <c r="AG22" s="129">
        <v>0</v>
      </c>
      <c r="AH22" s="129">
        <v>0</v>
      </c>
      <c r="AI22" s="129">
        <v>0</v>
      </c>
      <c r="AJ22" s="129">
        <v>0</v>
      </c>
      <c r="AK22" s="129">
        <v>0</v>
      </c>
      <c r="AL22" s="129">
        <v>0</v>
      </c>
      <c r="AM22" s="129">
        <v>0</v>
      </c>
      <c r="AN22" s="129">
        <v>0</v>
      </c>
      <c r="AO22" s="129">
        <v>0</v>
      </c>
      <c r="AP22" s="129">
        <v>0</v>
      </c>
      <c r="AQ22" s="129">
        <v>0</v>
      </c>
      <c r="AR22" s="129">
        <v>0</v>
      </c>
      <c r="AS22" s="129">
        <v>0</v>
      </c>
      <c r="AT22" s="129">
        <v>0</v>
      </c>
      <c r="AU22" s="129">
        <v>0</v>
      </c>
      <c r="AV22" s="129">
        <v>0</v>
      </c>
    </row>
    <row r="23" spans="2:48" x14ac:dyDescent="0.25">
      <c r="B23" s="19" t="s">
        <v>70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</row>
    <row r="24" spans="2:48" x14ac:dyDescent="0.25">
      <c r="B24" s="19" t="s">
        <v>71</v>
      </c>
      <c r="C24" s="129">
        <v>0</v>
      </c>
      <c r="D24" s="129">
        <v>0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41.8</v>
      </c>
      <c r="S24" s="129">
        <v>42.699999999999996</v>
      </c>
      <c r="T24" s="129">
        <v>44.3</v>
      </c>
      <c r="U24" s="129">
        <v>42.8</v>
      </c>
      <c r="V24" s="129">
        <v>42.199999999999996</v>
      </c>
      <c r="W24" s="129">
        <v>45.4</v>
      </c>
      <c r="X24" s="129">
        <v>47.1</v>
      </c>
      <c r="Y24" s="129">
        <v>46.7</v>
      </c>
      <c r="Z24" s="129">
        <v>46.5</v>
      </c>
      <c r="AA24" s="129">
        <v>47.5</v>
      </c>
      <c r="AB24" s="129">
        <v>54.3</v>
      </c>
      <c r="AC24" s="129">
        <v>56.9</v>
      </c>
      <c r="AD24" s="129">
        <v>56.199999999999996</v>
      </c>
      <c r="AE24" s="129">
        <v>192.51766275999998</v>
      </c>
      <c r="AF24" s="129">
        <v>194.93264115999997</v>
      </c>
      <c r="AG24" s="129">
        <v>204.63424988999998</v>
      </c>
      <c r="AH24" s="129">
        <v>207.23185373999996</v>
      </c>
      <c r="AI24" s="129">
        <v>220.85201586999997</v>
      </c>
      <c r="AJ24" s="129">
        <v>231.18208581999997</v>
      </c>
      <c r="AK24" s="129">
        <v>243.50427868999998</v>
      </c>
      <c r="AL24" s="129">
        <v>258.75458008999999</v>
      </c>
      <c r="AM24" s="129">
        <v>256.30190228999999</v>
      </c>
      <c r="AN24" s="129">
        <v>257.70413761999998</v>
      </c>
      <c r="AO24" s="129">
        <v>195.74264975999998</v>
      </c>
      <c r="AP24" s="129">
        <v>170.72103353999998</v>
      </c>
      <c r="AQ24" s="129">
        <v>191.50259680999997</v>
      </c>
      <c r="AR24" s="129">
        <v>198.00280442999997</v>
      </c>
      <c r="AS24" s="129">
        <v>198.08895652999999</v>
      </c>
      <c r="AT24" s="129">
        <v>215.86373183999999</v>
      </c>
      <c r="AU24" s="129">
        <v>169.80245690999999</v>
      </c>
      <c r="AV24" s="129">
        <v>195.92554189999998</v>
      </c>
    </row>
    <row r="25" spans="2:48" x14ac:dyDescent="0.25">
      <c r="B25" s="19" t="s">
        <v>20</v>
      </c>
      <c r="C25" s="129">
        <v>96.8</v>
      </c>
      <c r="D25" s="129">
        <v>106.9</v>
      </c>
      <c r="E25" s="129">
        <v>120.6</v>
      </c>
      <c r="F25" s="129">
        <v>133.9</v>
      </c>
      <c r="G25" s="129">
        <v>150.30000000000001</v>
      </c>
      <c r="H25" s="129">
        <v>165.9</v>
      </c>
      <c r="I25" s="129">
        <v>182.3</v>
      </c>
      <c r="J25" s="129">
        <v>200.3</v>
      </c>
      <c r="K25" s="129">
        <v>217.9</v>
      </c>
      <c r="L25" s="129">
        <v>230.3</v>
      </c>
      <c r="M25" s="129">
        <v>245.1</v>
      </c>
      <c r="N25" s="129">
        <v>255.8</v>
      </c>
      <c r="O25" s="129">
        <v>280</v>
      </c>
      <c r="P25" s="129">
        <v>296.8</v>
      </c>
      <c r="Q25" s="129">
        <v>314.60000000000002</v>
      </c>
      <c r="R25" s="129">
        <v>399.3</v>
      </c>
      <c r="S25" s="129">
        <v>391.1</v>
      </c>
      <c r="T25" s="129">
        <v>456.70000000000005</v>
      </c>
      <c r="U25" s="129">
        <v>506.20000000000005</v>
      </c>
      <c r="V25" s="129">
        <v>564.70000000000005</v>
      </c>
      <c r="W25" s="129">
        <v>489.10000000000008</v>
      </c>
      <c r="X25" s="129">
        <v>658.40000000000009</v>
      </c>
      <c r="Y25" s="129">
        <v>650.00000000000011</v>
      </c>
      <c r="Z25" s="129">
        <v>573.00000000000023</v>
      </c>
      <c r="AA25" s="129">
        <v>686.9000000000002</v>
      </c>
      <c r="AB25" s="129">
        <v>686.20000000000027</v>
      </c>
      <c r="AC25" s="129">
        <v>690.60000000000036</v>
      </c>
      <c r="AD25" s="129">
        <v>824.70000000000027</v>
      </c>
      <c r="AE25" s="129">
        <v>833.50000000000023</v>
      </c>
      <c r="AF25" s="129">
        <v>834.25659840000037</v>
      </c>
      <c r="AG25" s="129">
        <v>835.0131968000004</v>
      </c>
      <c r="AH25" s="129">
        <v>835.87579520000043</v>
      </c>
      <c r="AI25" s="129">
        <v>830.71439520000047</v>
      </c>
      <c r="AJ25" s="129">
        <v>838.57859520000034</v>
      </c>
      <c r="AK25" s="129">
        <v>848.31207820000031</v>
      </c>
      <c r="AL25" s="129">
        <v>851.38967820000028</v>
      </c>
      <c r="AM25" s="129">
        <v>846.63903523000033</v>
      </c>
      <c r="AN25" s="129">
        <v>849.98493259000031</v>
      </c>
      <c r="AO25" s="129">
        <v>853.19432995000022</v>
      </c>
      <c r="AP25" s="129">
        <v>861.28104400000029</v>
      </c>
      <c r="AQ25" s="129">
        <v>848.26913400000024</v>
      </c>
      <c r="AR25" s="129">
        <v>848.68823400000031</v>
      </c>
      <c r="AS25" s="129">
        <v>850.02300400000036</v>
      </c>
      <c r="AT25" s="129">
        <v>851.3577740000004</v>
      </c>
      <c r="AU25" s="129">
        <v>865.57490359000042</v>
      </c>
      <c r="AV25" s="129">
        <v>732.8915643400004</v>
      </c>
    </row>
    <row r="26" spans="2:48" x14ac:dyDescent="0.25">
      <c r="B26" s="21" t="s">
        <v>72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189.29999999999998</v>
      </c>
      <c r="P26" s="129">
        <v>204.79999999999998</v>
      </c>
      <c r="Q26" s="129">
        <v>220.29999999999998</v>
      </c>
      <c r="R26" s="129">
        <v>301.2</v>
      </c>
      <c r="S26" s="129">
        <v>290.3</v>
      </c>
      <c r="T26" s="129">
        <v>353.1</v>
      </c>
      <c r="U26" s="129">
        <v>399.70000000000005</v>
      </c>
      <c r="V26" s="129">
        <v>455.20000000000005</v>
      </c>
      <c r="W26" s="129">
        <v>473.30000000000007</v>
      </c>
      <c r="X26" s="129">
        <v>642.60000000000014</v>
      </c>
      <c r="Y26" s="129">
        <v>634.20000000000016</v>
      </c>
      <c r="Z26" s="129">
        <v>561.9000000000002</v>
      </c>
      <c r="AA26" s="129">
        <v>675.50000000000023</v>
      </c>
      <c r="AB26" s="129">
        <v>673.70000000000027</v>
      </c>
      <c r="AC26" s="129">
        <v>677.00000000000034</v>
      </c>
      <c r="AD26" s="129">
        <v>814.40000000000032</v>
      </c>
      <c r="AE26" s="129">
        <v>823.20000000000027</v>
      </c>
      <c r="AF26" s="129">
        <v>823.40000000000032</v>
      </c>
      <c r="AG26" s="129">
        <v>823.60000000000036</v>
      </c>
      <c r="AH26" s="129">
        <v>823.80000000000041</v>
      </c>
      <c r="AI26" s="129">
        <v>816.93720000000042</v>
      </c>
      <c r="AJ26" s="129">
        <v>823.10000000000036</v>
      </c>
      <c r="AK26" s="129">
        <v>825.89720000000034</v>
      </c>
      <c r="AL26" s="129">
        <v>827.07350000000031</v>
      </c>
      <c r="AM26" s="129">
        <v>821.63790000000029</v>
      </c>
      <c r="AN26" s="129">
        <v>823.6161000000003</v>
      </c>
      <c r="AO26" s="129">
        <v>825.45780000000025</v>
      </c>
      <c r="AP26" s="129">
        <v>832.17460000000028</v>
      </c>
      <c r="AQ26" s="129">
        <v>818.67740000000026</v>
      </c>
      <c r="AR26" s="129">
        <v>818.99650000000031</v>
      </c>
      <c r="AS26" s="129">
        <v>820.23127000000034</v>
      </c>
      <c r="AT26" s="129">
        <v>821.46604000000036</v>
      </c>
      <c r="AU26" s="129">
        <v>835.68316959000038</v>
      </c>
      <c r="AV26" s="129">
        <v>702.99983034000036</v>
      </c>
    </row>
    <row r="27" spans="2:48" x14ac:dyDescent="0.25">
      <c r="B27" s="18" t="s">
        <v>73</v>
      </c>
      <c r="C27" s="129">
        <f>SUM(C28:C31)</f>
        <v>7906.857</v>
      </c>
      <c r="D27" s="129">
        <f t="shared" ref="D27:N27" si="5">SUM(D28:D31)</f>
        <v>8524.1570000000011</v>
      </c>
      <c r="E27" s="129">
        <f t="shared" si="5"/>
        <v>8505.7569999999996</v>
      </c>
      <c r="F27" s="129">
        <f t="shared" si="5"/>
        <v>5806.4570000000003</v>
      </c>
      <c r="G27" s="129">
        <f t="shared" si="5"/>
        <v>6686.2570000000005</v>
      </c>
      <c r="H27" s="129">
        <f t="shared" si="5"/>
        <v>6754.0569999999998</v>
      </c>
      <c r="I27" s="129">
        <f t="shared" si="5"/>
        <v>7177.2569999999996</v>
      </c>
      <c r="J27" s="129">
        <f t="shared" si="5"/>
        <v>6870.7569999999996</v>
      </c>
      <c r="K27" s="129">
        <f t="shared" si="5"/>
        <v>7206.9570000000003</v>
      </c>
      <c r="L27" s="129">
        <f t="shared" si="5"/>
        <v>7035.5569999999998</v>
      </c>
      <c r="M27" s="129">
        <f t="shared" si="5"/>
        <v>7421.2569999999996</v>
      </c>
      <c r="N27" s="129">
        <f t="shared" si="5"/>
        <v>7302.1569999999992</v>
      </c>
      <c r="O27" s="129">
        <v>7467.4</v>
      </c>
      <c r="P27" s="129">
        <v>7617.7999999999993</v>
      </c>
      <c r="Q27" s="129">
        <v>7120.0999999999995</v>
      </c>
      <c r="R27" s="129">
        <v>8154.4</v>
      </c>
      <c r="S27" s="129">
        <v>8577.6999999999989</v>
      </c>
      <c r="T27" s="129">
        <v>9038.1</v>
      </c>
      <c r="U27" s="129">
        <v>8880.1999999999989</v>
      </c>
      <c r="V27" s="129">
        <v>8795</v>
      </c>
      <c r="W27" s="129">
        <v>9211.4</v>
      </c>
      <c r="X27" s="129">
        <v>9336.1999999999989</v>
      </c>
      <c r="Y27" s="129">
        <v>9643.5999999999985</v>
      </c>
      <c r="Z27" s="129">
        <v>9841.7999999999993</v>
      </c>
      <c r="AA27" s="129">
        <v>10550</v>
      </c>
      <c r="AB27" s="129">
        <v>11192.5</v>
      </c>
      <c r="AC27" s="129">
        <v>11560.8</v>
      </c>
      <c r="AD27" s="129">
        <v>10966.699999999999</v>
      </c>
      <c r="AE27" s="129">
        <v>10798.986477349999</v>
      </c>
      <c r="AF27" s="129">
        <v>10650.32848563</v>
      </c>
      <c r="AG27" s="129">
        <v>10946.46759181</v>
      </c>
      <c r="AH27" s="129">
        <v>10959.563648539999</v>
      </c>
      <c r="AI27" s="129">
        <v>11368.96606241</v>
      </c>
      <c r="AJ27" s="129">
        <v>11824.74310946</v>
      </c>
      <c r="AK27" s="129">
        <v>12112.243129590001</v>
      </c>
      <c r="AL27" s="129">
        <v>11653.035524180001</v>
      </c>
      <c r="AM27" s="129">
        <v>11883.84236362</v>
      </c>
      <c r="AN27" s="129">
        <v>12657.371942559999</v>
      </c>
      <c r="AO27" s="129">
        <v>12708.32224603</v>
      </c>
      <c r="AP27" s="129">
        <v>12887.999778179998</v>
      </c>
      <c r="AQ27" s="129">
        <v>13153.85462991</v>
      </c>
      <c r="AR27" s="129">
        <v>12530.604959290002</v>
      </c>
      <c r="AS27" s="129">
        <v>13247.972560190001</v>
      </c>
      <c r="AT27" s="129">
        <v>12308.589009880001</v>
      </c>
      <c r="AU27" s="129">
        <v>12189.89301412</v>
      </c>
      <c r="AV27" s="129">
        <v>12624.223652191</v>
      </c>
    </row>
    <row r="28" spans="2:48" x14ac:dyDescent="0.25">
      <c r="B28" s="19" t="s">
        <v>69</v>
      </c>
      <c r="C28" s="129">
        <v>0</v>
      </c>
      <c r="D28" s="129">
        <v>0</v>
      </c>
      <c r="E28" s="129">
        <v>0</v>
      </c>
      <c r="F28" s="129">
        <v>0</v>
      </c>
      <c r="G28" s="129">
        <v>0</v>
      </c>
      <c r="H28" s="129">
        <v>0</v>
      </c>
      <c r="I28" s="129">
        <v>0</v>
      </c>
      <c r="J28" s="129">
        <v>0</v>
      </c>
      <c r="K28" s="129">
        <v>0</v>
      </c>
      <c r="L28" s="129">
        <v>0</v>
      </c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  <c r="AL28" s="129">
        <v>0</v>
      </c>
      <c r="AM28" s="129">
        <v>0</v>
      </c>
      <c r="AN28" s="129">
        <v>0</v>
      </c>
      <c r="AO28" s="129">
        <v>0</v>
      </c>
      <c r="AP28" s="129">
        <v>0</v>
      </c>
      <c r="AQ28" s="129">
        <v>0</v>
      </c>
      <c r="AR28" s="129">
        <v>0</v>
      </c>
      <c r="AS28" s="129">
        <v>0</v>
      </c>
      <c r="AT28" s="129">
        <v>0</v>
      </c>
      <c r="AU28" s="129">
        <v>0</v>
      </c>
      <c r="AV28" s="129">
        <v>0</v>
      </c>
    </row>
    <row r="29" spans="2:48" x14ac:dyDescent="0.25">
      <c r="B29" s="19" t="s">
        <v>70</v>
      </c>
      <c r="C29" s="129">
        <v>7614.7569999999996</v>
      </c>
      <c r="D29" s="129">
        <v>8297.9570000000003</v>
      </c>
      <c r="E29" s="129">
        <v>8282.6569999999992</v>
      </c>
      <c r="F29" s="129">
        <v>5479.6570000000002</v>
      </c>
      <c r="G29" s="129">
        <v>6146.9570000000003</v>
      </c>
      <c r="H29" s="129">
        <v>6041.1570000000002</v>
      </c>
      <c r="I29" s="129">
        <v>6457.357</v>
      </c>
      <c r="J29" s="129">
        <v>6095.5569999999998</v>
      </c>
      <c r="K29" s="129">
        <v>6386.857</v>
      </c>
      <c r="L29" s="129">
        <v>6162.2569999999996</v>
      </c>
      <c r="M29" s="129">
        <v>6292.0569999999998</v>
      </c>
      <c r="N29" s="129">
        <v>6222.5569999999998</v>
      </c>
      <c r="O29" s="129">
        <v>6430.1</v>
      </c>
      <c r="P29" s="129">
        <v>6595.7</v>
      </c>
      <c r="Q29" s="129">
        <v>6112.7</v>
      </c>
      <c r="R29" s="129">
        <v>6135.9</v>
      </c>
      <c r="S29" s="129">
        <v>6552.8999999999987</v>
      </c>
      <c r="T29" s="129">
        <v>6861</v>
      </c>
      <c r="U29" s="129">
        <v>6672.7999999999993</v>
      </c>
      <c r="V29" s="129">
        <v>6462.6</v>
      </c>
      <c r="W29" s="129">
        <v>6754.7999999999993</v>
      </c>
      <c r="X29" s="129">
        <v>6823.9999999999991</v>
      </c>
      <c r="Y29" s="129">
        <v>6821.6999999999989</v>
      </c>
      <c r="Z29" s="129">
        <v>6809.9999999999982</v>
      </c>
      <c r="AA29" s="129">
        <v>7270.6999999999989</v>
      </c>
      <c r="AB29" s="129">
        <v>7692.2999999999993</v>
      </c>
      <c r="AC29" s="129">
        <v>7642.7999999999993</v>
      </c>
      <c r="AD29" s="129">
        <v>7485</v>
      </c>
      <c r="AE29" s="129">
        <v>7713.7381752199999</v>
      </c>
      <c r="AF29" s="129">
        <v>7221.4503890099995</v>
      </c>
      <c r="AG29" s="129">
        <v>7163.2416480299999</v>
      </c>
      <c r="AH29" s="129">
        <v>7162.6877797200004</v>
      </c>
      <c r="AI29" s="129">
        <v>7424.7637797199995</v>
      </c>
      <c r="AJ29" s="129">
        <v>7569.3363797199991</v>
      </c>
      <c r="AK29" s="129">
        <v>7825.5449797199999</v>
      </c>
      <c r="AL29" s="129">
        <v>7771.3477797200003</v>
      </c>
      <c r="AM29" s="129">
        <v>7531.8693797200003</v>
      </c>
      <c r="AN29" s="129">
        <v>7667.54187972</v>
      </c>
      <c r="AO29" s="129">
        <v>7704.0642797199998</v>
      </c>
      <c r="AP29" s="129">
        <v>7944.4294797199991</v>
      </c>
      <c r="AQ29" s="129">
        <v>8085.61935472</v>
      </c>
      <c r="AR29" s="129">
        <v>7781.3871007200005</v>
      </c>
      <c r="AS29" s="129">
        <v>7990.9138027200006</v>
      </c>
      <c r="AT29" s="129">
        <v>7861.4764117199993</v>
      </c>
      <c r="AU29" s="129">
        <v>7429.8311466899995</v>
      </c>
      <c r="AV29" s="129">
        <v>8642.77678595</v>
      </c>
    </row>
    <row r="30" spans="2:48" x14ac:dyDescent="0.25">
      <c r="B30" s="19" t="s">
        <v>71</v>
      </c>
      <c r="C30" s="129">
        <v>18</v>
      </c>
      <c r="D30" s="129">
        <v>18</v>
      </c>
      <c r="E30" s="129">
        <v>18</v>
      </c>
      <c r="F30" s="129">
        <v>18</v>
      </c>
      <c r="G30" s="129">
        <v>18</v>
      </c>
      <c r="H30" s="129">
        <v>18</v>
      </c>
      <c r="I30" s="129">
        <v>18</v>
      </c>
      <c r="J30" s="129">
        <v>18</v>
      </c>
      <c r="K30" s="129">
        <v>18</v>
      </c>
      <c r="L30" s="129">
        <v>18</v>
      </c>
      <c r="M30" s="129">
        <v>18</v>
      </c>
      <c r="N30" s="129">
        <v>18</v>
      </c>
      <c r="O30" s="129">
        <v>0</v>
      </c>
      <c r="P30" s="129">
        <v>0</v>
      </c>
      <c r="Q30" s="129">
        <v>0</v>
      </c>
      <c r="R30" s="129">
        <v>777.7</v>
      </c>
      <c r="S30" s="129">
        <v>795.1</v>
      </c>
      <c r="T30" s="129">
        <v>826.2</v>
      </c>
      <c r="U30" s="129">
        <v>797.2</v>
      </c>
      <c r="V30" s="129">
        <v>785.90000000000009</v>
      </c>
      <c r="W30" s="129">
        <v>846.1</v>
      </c>
      <c r="X30" s="129">
        <v>878.4</v>
      </c>
      <c r="Y30" s="129">
        <v>870.6</v>
      </c>
      <c r="Z30" s="129">
        <v>877</v>
      </c>
      <c r="AA30" s="129">
        <v>902.8</v>
      </c>
      <c r="AB30" s="129">
        <v>1031.6999999999998</v>
      </c>
      <c r="AC30" s="129">
        <v>1080.3999999999999</v>
      </c>
      <c r="AD30" s="129">
        <v>1067.7999999999997</v>
      </c>
      <c r="AE30" s="129">
        <v>946.39771323999969</v>
      </c>
      <c r="AF30" s="129">
        <v>907.62311883999973</v>
      </c>
      <c r="AG30" s="129">
        <v>933.96357710999973</v>
      </c>
      <c r="AH30" s="129">
        <v>858.70581325999979</v>
      </c>
      <c r="AI30" s="129">
        <v>850.38272412999981</v>
      </c>
      <c r="AJ30" s="129">
        <v>1076.2878681799998</v>
      </c>
      <c r="AK30" s="129">
        <v>1044.6873853099999</v>
      </c>
      <c r="AL30" s="129">
        <v>1078.9472769099998</v>
      </c>
      <c r="AM30" s="129">
        <v>1054.2493137099998</v>
      </c>
      <c r="AN30" s="129">
        <v>1023.0602873799997</v>
      </c>
      <c r="AO30" s="129">
        <v>1054.5901362399998</v>
      </c>
      <c r="AP30" s="129">
        <v>1040.6951124599998</v>
      </c>
      <c r="AQ30" s="129">
        <v>1096.5507191899999</v>
      </c>
      <c r="AR30" s="129">
        <v>1147.12888957</v>
      </c>
      <c r="AS30" s="129">
        <v>1110.72765147</v>
      </c>
      <c r="AT30" s="129">
        <v>1126.33649216</v>
      </c>
      <c r="AU30" s="129">
        <v>1133.76798209</v>
      </c>
      <c r="AV30" s="129">
        <v>1203.5426145400002</v>
      </c>
    </row>
    <row r="31" spans="2:48" x14ac:dyDescent="0.25">
      <c r="B31" s="19" t="s">
        <v>20</v>
      </c>
      <c r="C31" s="129">
        <v>274.10000000000002</v>
      </c>
      <c r="D31" s="129">
        <v>208.2</v>
      </c>
      <c r="E31" s="129">
        <v>205.1</v>
      </c>
      <c r="F31" s="129">
        <v>308.8</v>
      </c>
      <c r="G31" s="129">
        <v>521.29999999999995</v>
      </c>
      <c r="H31" s="129">
        <v>694.9</v>
      </c>
      <c r="I31" s="129">
        <v>701.9</v>
      </c>
      <c r="J31" s="129">
        <v>757.2</v>
      </c>
      <c r="K31" s="129">
        <v>802.1</v>
      </c>
      <c r="L31" s="129">
        <v>855.3</v>
      </c>
      <c r="M31" s="129">
        <v>1111.2</v>
      </c>
      <c r="N31" s="129">
        <v>1061.5999999999999</v>
      </c>
      <c r="O31" s="129">
        <v>1037.2999999999997</v>
      </c>
      <c r="P31" s="129">
        <v>1022.0999999999998</v>
      </c>
      <c r="Q31" s="129">
        <v>1007.3999999999997</v>
      </c>
      <c r="R31" s="129">
        <v>1240.8</v>
      </c>
      <c r="S31" s="129">
        <v>1229.6999999999998</v>
      </c>
      <c r="T31" s="129">
        <v>1350.8999999999999</v>
      </c>
      <c r="U31" s="129">
        <v>1410.1999999999996</v>
      </c>
      <c r="V31" s="129">
        <v>1546.4999999999998</v>
      </c>
      <c r="W31" s="129">
        <v>1610.4999999999998</v>
      </c>
      <c r="X31" s="129">
        <v>1633.8</v>
      </c>
      <c r="Y31" s="129">
        <v>1951.3000000000002</v>
      </c>
      <c r="Z31" s="129">
        <v>2154.8000000000002</v>
      </c>
      <c r="AA31" s="129">
        <v>2376.5</v>
      </c>
      <c r="AB31" s="129">
        <v>2468.5</v>
      </c>
      <c r="AC31" s="129">
        <v>2837.6</v>
      </c>
      <c r="AD31" s="129">
        <v>2413.9</v>
      </c>
      <c r="AE31" s="129">
        <v>2138.8505888899999</v>
      </c>
      <c r="AF31" s="129">
        <v>2521.25497778</v>
      </c>
      <c r="AG31" s="129">
        <v>2849.2623666700001</v>
      </c>
      <c r="AH31" s="129">
        <v>2938.17005556</v>
      </c>
      <c r="AI31" s="129">
        <v>3093.8195585600001</v>
      </c>
      <c r="AJ31" s="129">
        <v>3179.1188615599999</v>
      </c>
      <c r="AK31" s="129">
        <v>3242.0107645600001</v>
      </c>
      <c r="AL31" s="129">
        <v>2802.7404675500002</v>
      </c>
      <c r="AM31" s="129">
        <v>3297.7236701900006</v>
      </c>
      <c r="AN31" s="129">
        <v>3966.7697754599999</v>
      </c>
      <c r="AO31" s="129">
        <v>3949.66783007</v>
      </c>
      <c r="AP31" s="129">
        <v>3902.8751860000002</v>
      </c>
      <c r="AQ31" s="129">
        <v>3971.6845560000006</v>
      </c>
      <c r="AR31" s="129">
        <v>3602.0889690000004</v>
      </c>
      <c r="AS31" s="129">
        <v>4146.3311059999996</v>
      </c>
      <c r="AT31" s="129">
        <v>3320.7761060000003</v>
      </c>
      <c r="AU31" s="129">
        <v>3626.2938853400001</v>
      </c>
      <c r="AV31" s="129">
        <v>2777.9042517010002</v>
      </c>
    </row>
    <row r="32" spans="2:48" x14ac:dyDescent="0.25">
      <c r="B32" s="21" t="s">
        <v>72</v>
      </c>
      <c r="C32" s="129">
        <v>0</v>
      </c>
      <c r="D32" s="129">
        <v>0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488.89999999999986</v>
      </c>
      <c r="P32" s="129">
        <v>519.0999999999998</v>
      </c>
      <c r="Q32" s="129">
        <v>549.49999999999977</v>
      </c>
      <c r="R32" s="129">
        <v>734.39999999999975</v>
      </c>
      <c r="S32" s="129">
        <v>725.69999999999982</v>
      </c>
      <c r="T32" s="129">
        <v>714.0999999999998</v>
      </c>
      <c r="U32" s="129">
        <v>728.49999999999977</v>
      </c>
      <c r="V32" s="129">
        <v>852.89999999999975</v>
      </c>
      <c r="W32" s="129">
        <v>943.6999999999997</v>
      </c>
      <c r="X32" s="129">
        <v>949.09999999999991</v>
      </c>
      <c r="Y32" s="129">
        <v>1105.7</v>
      </c>
      <c r="Z32" s="129">
        <v>1236.3999999999999</v>
      </c>
      <c r="AA32" s="129">
        <v>1442.3</v>
      </c>
      <c r="AB32" s="129">
        <v>1469.1</v>
      </c>
      <c r="AC32" s="129">
        <v>1986.2</v>
      </c>
      <c r="AD32" s="129">
        <v>1576</v>
      </c>
      <c r="AE32" s="129">
        <v>1513.8</v>
      </c>
      <c r="AF32" s="129">
        <v>1515.8</v>
      </c>
      <c r="AG32" s="129">
        <v>1517.8</v>
      </c>
      <c r="AH32" s="129">
        <v>1519.8</v>
      </c>
      <c r="AI32" s="129">
        <v>1708.7366999999999</v>
      </c>
      <c r="AJ32" s="129">
        <v>1693.9</v>
      </c>
      <c r="AK32" s="129">
        <v>1725.9302</v>
      </c>
      <c r="AL32" s="129">
        <v>1726.8588999999999</v>
      </c>
      <c r="AM32" s="129">
        <v>1829.0223000000001</v>
      </c>
      <c r="AN32" s="129">
        <v>2036.9964000000002</v>
      </c>
      <c r="AO32" s="129">
        <v>1834.6462000000001</v>
      </c>
      <c r="AP32" s="129">
        <v>1765.9430000000002</v>
      </c>
      <c r="AQ32" s="129">
        <v>1623.0744000000004</v>
      </c>
      <c r="AR32" s="129">
        <v>1494.5744000000004</v>
      </c>
      <c r="AS32" s="129">
        <v>1286.0318400000003</v>
      </c>
      <c r="AT32" s="129">
        <v>1077.4892800000002</v>
      </c>
      <c r="AU32" s="129">
        <v>1143.1577327200002</v>
      </c>
      <c r="AV32" s="129">
        <v>1007.6945105410002</v>
      </c>
    </row>
    <row r="33" spans="1:48" x14ac:dyDescent="0.25">
      <c r="B33" s="17" t="s">
        <v>74</v>
      </c>
      <c r="C33" s="129">
        <f t="shared" ref="C33" si="6">SUM(C34:C37)</f>
        <v>0</v>
      </c>
      <c r="D33" s="129">
        <f t="shared" ref="D33" si="7">SUM(D34:D37)</f>
        <v>0</v>
      </c>
      <c r="E33" s="129">
        <f t="shared" ref="E33" si="8">SUM(E34:E37)</f>
        <v>57.5</v>
      </c>
      <c r="F33" s="129">
        <f t="shared" ref="F33" si="9">SUM(F34:F37)</f>
        <v>56.7</v>
      </c>
      <c r="G33" s="129">
        <f t="shared" ref="G33" si="10">SUM(G34:G37)</f>
        <v>53.3</v>
      </c>
      <c r="H33" s="129">
        <f t="shared" ref="H33" si="11">SUM(H34:H37)</f>
        <v>24.2</v>
      </c>
      <c r="I33" s="129">
        <f t="shared" ref="I33" si="12">SUM(I34:I37)</f>
        <v>0</v>
      </c>
      <c r="J33" s="129">
        <f t="shared" ref="J33" si="13">SUM(J34:J37)</f>
        <v>14.3</v>
      </c>
      <c r="K33" s="129">
        <f t="shared" ref="K33" si="14">SUM(K34:K37)</f>
        <v>7.2</v>
      </c>
      <c r="L33" s="129">
        <f t="shared" ref="L33" si="15">SUM(L34:L37)</f>
        <v>0</v>
      </c>
      <c r="M33" s="129">
        <f t="shared" ref="M33" si="16">SUM(M34:M37)</f>
        <v>0</v>
      </c>
      <c r="N33" s="129">
        <f t="shared" ref="N33" si="17">SUM(N34:N37)</f>
        <v>4.2</v>
      </c>
      <c r="O33" s="129">
        <v>95.4</v>
      </c>
      <c r="P33" s="129">
        <v>97.500000000000014</v>
      </c>
      <c r="Q33" s="129">
        <v>98.800000000000011</v>
      </c>
      <c r="R33" s="129">
        <v>96.800000000000011</v>
      </c>
      <c r="S33" s="129">
        <v>96.700000000000017</v>
      </c>
      <c r="T33" s="129">
        <v>63.800000000000018</v>
      </c>
      <c r="U33" s="129">
        <v>54.90000000000002</v>
      </c>
      <c r="V33" s="129">
        <v>33.200000000000017</v>
      </c>
      <c r="W33" s="129">
        <v>36.300000000000018</v>
      </c>
      <c r="X33" s="129">
        <v>32.600000000000016</v>
      </c>
      <c r="Y33" s="129">
        <v>34.900000000000013</v>
      </c>
      <c r="Z33" s="129">
        <v>122.60000000000002</v>
      </c>
      <c r="AA33" s="129">
        <v>50.5</v>
      </c>
      <c r="AB33" s="129">
        <v>33.1</v>
      </c>
      <c r="AC33" s="129">
        <v>66.3</v>
      </c>
      <c r="AD33" s="129">
        <v>31.7</v>
      </c>
      <c r="AE33" s="129">
        <v>58.013155910000002</v>
      </c>
      <c r="AF33" s="129">
        <v>70.617183829999988</v>
      </c>
      <c r="AG33" s="129">
        <v>46.939462779999999</v>
      </c>
      <c r="AH33" s="129">
        <v>34.32617801</v>
      </c>
      <c r="AI33" s="129">
        <v>13.584619829999994</v>
      </c>
      <c r="AJ33" s="129">
        <v>20.856997009999994</v>
      </c>
      <c r="AK33" s="129">
        <v>26.662075869999995</v>
      </c>
      <c r="AL33" s="129">
        <v>20.208895149999993</v>
      </c>
      <c r="AM33" s="129">
        <v>34.347427169999996</v>
      </c>
      <c r="AN33" s="129">
        <v>44.293246419999996</v>
      </c>
      <c r="AO33" s="129">
        <v>27.457963929999995</v>
      </c>
      <c r="AP33" s="129">
        <v>37.952100829999999</v>
      </c>
      <c r="AQ33" s="129">
        <v>14.249715009999996</v>
      </c>
      <c r="AR33" s="129">
        <v>17.150327009999994</v>
      </c>
      <c r="AS33" s="129">
        <v>31.121943009999999</v>
      </c>
      <c r="AT33" s="129">
        <v>29.340233009999999</v>
      </c>
      <c r="AU33" s="129">
        <v>100.03429333999998</v>
      </c>
      <c r="AV33" s="129">
        <v>80.218316449999975</v>
      </c>
    </row>
    <row r="34" spans="1:48" x14ac:dyDescent="0.25">
      <c r="B34" s="19" t="s">
        <v>69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>
        <v>0</v>
      </c>
      <c r="Q34" s="129">
        <v>0</v>
      </c>
      <c r="R34" s="129">
        <v>0</v>
      </c>
      <c r="S34" s="129">
        <v>0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0</v>
      </c>
      <c r="AB34" s="129">
        <v>0</v>
      </c>
      <c r="AC34" s="129">
        <v>0</v>
      </c>
      <c r="AD34" s="129">
        <v>0</v>
      </c>
      <c r="AE34" s="129">
        <v>0</v>
      </c>
      <c r="AF34" s="129">
        <v>0</v>
      </c>
      <c r="AG34" s="129">
        <v>0</v>
      </c>
      <c r="AH34" s="129">
        <v>0</v>
      </c>
      <c r="AI34" s="129">
        <v>0</v>
      </c>
      <c r="AJ34" s="129">
        <v>0</v>
      </c>
      <c r="AK34" s="129">
        <v>0</v>
      </c>
      <c r="AL34" s="129">
        <v>0</v>
      </c>
      <c r="AM34" s="129">
        <v>0</v>
      </c>
      <c r="AN34" s="129">
        <v>0</v>
      </c>
      <c r="AO34" s="129">
        <v>0</v>
      </c>
      <c r="AP34" s="129">
        <v>0</v>
      </c>
      <c r="AQ34" s="129">
        <v>0</v>
      </c>
      <c r="AR34" s="129">
        <v>0</v>
      </c>
      <c r="AS34" s="129">
        <v>0</v>
      </c>
      <c r="AT34" s="129">
        <v>0</v>
      </c>
      <c r="AU34" s="129">
        <v>0</v>
      </c>
      <c r="AV34" s="129">
        <v>0</v>
      </c>
    </row>
    <row r="35" spans="1:48" x14ac:dyDescent="0.25">
      <c r="B35" s="19" t="s">
        <v>70</v>
      </c>
      <c r="C35" s="129">
        <v>0</v>
      </c>
      <c r="D35" s="129">
        <v>0</v>
      </c>
      <c r="E35" s="129">
        <v>0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4.2</v>
      </c>
      <c r="O35" s="129">
        <v>95.4</v>
      </c>
      <c r="P35" s="129">
        <v>97.500000000000014</v>
      </c>
      <c r="Q35" s="129">
        <v>98.800000000000011</v>
      </c>
      <c r="R35" s="129">
        <v>91.700000000000017</v>
      </c>
      <c r="S35" s="129">
        <v>89.300000000000011</v>
      </c>
      <c r="T35" s="129">
        <v>61.800000000000011</v>
      </c>
      <c r="U35" s="129">
        <v>52.000000000000014</v>
      </c>
      <c r="V35" s="129">
        <v>30.400000000000013</v>
      </c>
      <c r="W35" s="129">
        <v>33.000000000000014</v>
      </c>
      <c r="X35" s="129">
        <v>32.400000000000013</v>
      </c>
      <c r="Y35" s="129">
        <v>24.20000000000001</v>
      </c>
      <c r="Z35" s="129">
        <v>113.70000000000002</v>
      </c>
      <c r="AA35" s="129">
        <v>42.699999999999996</v>
      </c>
      <c r="AB35" s="129">
        <v>30.799999999999997</v>
      </c>
      <c r="AC35" s="129">
        <v>62.4</v>
      </c>
      <c r="AD35" s="129">
        <v>29.799999999999997</v>
      </c>
      <c r="AE35" s="129">
        <v>57.035637909999998</v>
      </c>
      <c r="AF35" s="129">
        <v>64.537404829999986</v>
      </c>
      <c r="AG35" s="129">
        <v>45.235602779999994</v>
      </c>
      <c r="AH35" s="129">
        <v>26.817897009999992</v>
      </c>
      <c r="AI35" s="129">
        <v>12.368997009999992</v>
      </c>
      <c r="AJ35" s="129">
        <v>17.906597009999992</v>
      </c>
      <c r="AK35" s="129">
        <v>18.665497009999992</v>
      </c>
      <c r="AL35" s="129">
        <v>18.470897009999991</v>
      </c>
      <c r="AM35" s="129">
        <v>32.045297009999992</v>
      </c>
      <c r="AN35" s="129">
        <v>30.173197009999992</v>
      </c>
      <c r="AO35" s="129">
        <v>18.451197009999994</v>
      </c>
      <c r="AP35" s="129">
        <v>36.235197009999993</v>
      </c>
      <c r="AQ35" s="129">
        <v>7.6213770099999962</v>
      </c>
      <c r="AR35" s="129">
        <v>15.918267009999996</v>
      </c>
      <c r="AS35" s="129">
        <v>25.722307009999998</v>
      </c>
      <c r="AT35" s="129">
        <v>28.712872009999998</v>
      </c>
      <c r="AU35" s="129">
        <v>87.549858339999986</v>
      </c>
      <c r="AV35" s="129">
        <v>78.217427139999984</v>
      </c>
    </row>
    <row r="36" spans="1:48" x14ac:dyDescent="0.25">
      <c r="B36" s="19" t="s">
        <v>71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29">
        <v>0</v>
      </c>
      <c r="R36" s="129">
        <v>5.0999999999999996</v>
      </c>
      <c r="S36" s="129">
        <v>7.3999999999999995</v>
      </c>
      <c r="T36" s="129">
        <v>1.9999999999999996</v>
      </c>
      <c r="U36" s="129">
        <v>2.8999999999999995</v>
      </c>
      <c r="V36" s="129">
        <v>2.7999999999999994</v>
      </c>
      <c r="W36" s="129">
        <v>3.2999999999999994</v>
      </c>
      <c r="X36" s="129">
        <v>0.2</v>
      </c>
      <c r="Y36" s="129">
        <v>10.7</v>
      </c>
      <c r="Z36" s="129">
        <v>8.8999999999999986</v>
      </c>
      <c r="AA36" s="129">
        <v>7.799999999999998</v>
      </c>
      <c r="AB36" s="129">
        <v>2.299999999999998</v>
      </c>
      <c r="AC36" s="129">
        <v>3.8999999999999981</v>
      </c>
      <c r="AD36" s="129">
        <v>1.8999999999999981</v>
      </c>
      <c r="AE36" s="129">
        <v>0.97751799999999811</v>
      </c>
      <c r="AF36" s="129">
        <v>6.0797789999999985</v>
      </c>
      <c r="AG36" s="129">
        <v>1.7038599999999988</v>
      </c>
      <c r="AH36" s="129">
        <v>7.5082809999999984</v>
      </c>
      <c r="AI36" s="129">
        <v>1.2156228199999983</v>
      </c>
      <c r="AJ36" s="129">
        <v>2.9503999999999984</v>
      </c>
      <c r="AK36" s="129">
        <v>7.9965788599999987</v>
      </c>
      <c r="AL36" s="129">
        <v>1.7379981399999984</v>
      </c>
      <c r="AM36" s="129">
        <v>2.3021301599999981</v>
      </c>
      <c r="AN36" s="129">
        <v>14.120049409999996</v>
      </c>
      <c r="AO36" s="129">
        <v>9.0067669199999969</v>
      </c>
      <c r="AP36" s="129">
        <v>1.7169038199999971</v>
      </c>
      <c r="AQ36" s="129">
        <v>6.6283379999999967</v>
      </c>
      <c r="AR36" s="129">
        <v>1.232059999999997</v>
      </c>
      <c r="AS36" s="129">
        <v>5.3996359999999974</v>
      </c>
      <c r="AT36" s="129">
        <v>0.62736099999999784</v>
      </c>
      <c r="AU36" s="129">
        <v>12.484434999999998</v>
      </c>
      <c r="AV36" s="129">
        <v>2.000889309999998</v>
      </c>
    </row>
    <row r="37" spans="1:48" x14ac:dyDescent="0.25">
      <c r="B37" s="19" t="s">
        <v>20</v>
      </c>
      <c r="C37" s="129">
        <v>0</v>
      </c>
      <c r="D37" s="129">
        <v>0</v>
      </c>
      <c r="E37" s="129">
        <v>57.5</v>
      </c>
      <c r="F37" s="129">
        <v>56.7</v>
      </c>
      <c r="G37" s="129">
        <v>53.3</v>
      </c>
      <c r="H37" s="129">
        <v>24.2</v>
      </c>
      <c r="I37" s="129">
        <v>0</v>
      </c>
      <c r="J37" s="129">
        <v>14.3</v>
      </c>
      <c r="K37" s="129">
        <v>7.2</v>
      </c>
      <c r="L37" s="129">
        <v>0</v>
      </c>
      <c r="M37" s="129">
        <v>0</v>
      </c>
      <c r="N37" s="129">
        <v>0</v>
      </c>
      <c r="O37" s="129">
        <v>0</v>
      </c>
      <c r="P37" s="129">
        <v>0</v>
      </c>
      <c r="Q37" s="129">
        <v>0</v>
      </c>
      <c r="R37" s="129">
        <v>0</v>
      </c>
      <c r="S37" s="129">
        <v>0</v>
      </c>
      <c r="T37" s="129">
        <v>0</v>
      </c>
      <c r="U37" s="129">
        <v>0</v>
      </c>
      <c r="V37" s="129">
        <v>0</v>
      </c>
      <c r="W37" s="129">
        <v>0</v>
      </c>
      <c r="X37" s="129">
        <v>0</v>
      </c>
      <c r="Y37" s="129">
        <v>0</v>
      </c>
      <c r="Z37" s="129">
        <v>0</v>
      </c>
      <c r="AA37" s="129">
        <v>0</v>
      </c>
      <c r="AB37" s="129">
        <v>0</v>
      </c>
      <c r="AC37" s="129">
        <v>0</v>
      </c>
      <c r="AD37" s="129">
        <v>0</v>
      </c>
      <c r="AE37" s="129">
        <v>0</v>
      </c>
      <c r="AF37" s="129">
        <v>0</v>
      </c>
      <c r="AG37" s="129">
        <v>0</v>
      </c>
      <c r="AH37" s="129">
        <v>0</v>
      </c>
      <c r="AI37" s="129">
        <v>0</v>
      </c>
      <c r="AJ37" s="129">
        <v>0</v>
      </c>
      <c r="AK37" s="129">
        <v>0</v>
      </c>
      <c r="AL37" s="129">
        <v>0</v>
      </c>
      <c r="AM37" s="129">
        <v>0</v>
      </c>
      <c r="AN37" s="129">
        <v>0</v>
      </c>
      <c r="AO37" s="129">
        <v>0</v>
      </c>
      <c r="AP37" s="129">
        <v>0</v>
      </c>
      <c r="AQ37" s="129">
        <v>0</v>
      </c>
      <c r="AR37" s="129">
        <v>0</v>
      </c>
      <c r="AS37" s="129">
        <v>0</v>
      </c>
      <c r="AT37" s="129">
        <v>0</v>
      </c>
      <c r="AU37" s="129">
        <v>0</v>
      </c>
      <c r="AV37" s="129">
        <v>0</v>
      </c>
    </row>
    <row r="38" spans="1:48" x14ac:dyDescent="0.25">
      <c r="B38" s="21" t="s">
        <v>72</v>
      </c>
      <c r="C38" s="129">
        <v>0</v>
      </c>
      <c r="D38" s="129">
        <v>0</v>
      </c>
      <c r="E38" s="129">
        <v>0</v>
      </c>
      <c r="F38" s="129">
        <v>0</v>
      </c>
      <c r="G38" s="129">
        <v>0</v>
      </c>
      <c r="H38" s="129">
        <v>0</v>
      </c>
      <c r="I38" s="129">
        <v>0</v>
      </c>
      <c r="J38" s="129">
        <v>0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29">
        <v>0</v>
      </c>
      <c r="R38" s="129">
        <v>0</v>
      </c>
      <c r="S38" s="129">
        <v>0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0</v>
      </c>
      <c r="AE38" s="129">
        <v>0</v>
      </c>
      <c r="AF38" s="129">
        <v>0</v>
      </c>
      <c r="AG38" s="129">
        <v>0</v>
      </c>
      <c r="AH38" s="129">
        <v>0</v>
      </c>
      <c r="AI38" s="129">
        <v>0</v>
      </c>
      <c r="AJ38" s="129">
        <v>0</v>
      </c>
      <c r="AK38" s="129">
        <v>0</v>
      </c>
      <c r="AL38" s="129">
        <v>0</v>
      </c>
      <c r="AM38" s="129">
        <v>0</v>
      </c>
      <c r="AN38" s="129">
        <v>0</v>
      </c>
      <c r="AO38" s="129">
        <v>0</v>
      </c>
      <c r="AP38" s="129">
        <v>0</v>
      </c>
      <c r="AQ38" s="129">
        <v>0</v>
      </c>
      <c r="AR38" s="129">
        <v>0</v>
      </c>
      <c r="AS38" s="129">
        <v>0</v>
      </c>
      <c r="AT38" s="129">
        <v>0</v>
      </c>
      <c r="AU38" s="129">
        <v>0</v>
      </c>
      <c r="AV38" s="129">
        <v>0</v>
      </c>
    </row>
    <row r="39" spans="1:48" x14ac:dyDescent="0.25">
      <c r="B39" s="17" t="s">
        <v>75</v>
      </c>
      <c r="C39" s="129">
        <f>+C40+C41</f>
        <v>28784.313999999998</v>
      </c>
      <c r="D39" s="129">
        <f t="shared" ref="D39" si="18">+D40+D41</f>
        <v>29463.914000000001</v>
      </c>
      <c r="E39" s="129">
        <f t="shared" ref="E39" si="19">+E40+E41</f>
        <v>30659.113999999998</v>
      </c>
      <c r="F39" s="129">
        <f t="shared" ref="F39" si="20">+F40+F41</f>
        <v>29999.614000000001</v>
      </c>
      <c r="G39" s="129">
        <f t="shared" ref="G39" si="21">+G40+G41</f>
        <v>28824.314000000002</v>
      </c>
      <c r="H39" s="129">
        <f t="shared" ref="H39" si="22">+H40+H41</f>
        <v>30161.313999999998</v>
      </c>
      <c r="I39" s="129">
        <f t="shared" ref="I39" si="23">+I40+I41</f>
        <v>32445.714</v>
      </c>
      <c r="J39" s="129">
        <f t="shared" ref="J39" si="24">+J40+J41</f>
        <v>33840.413999999997</v>
      </c>
      <c r="K39" s="129">
        <f t="shared" ref="K39" si="25">+K40+K41</f>
        <v>34075.714</v>
      </c>
      <c r="L39" s="129">
        <f t="shared" ref="L39" si="26">+L40+L41</f>
        <v>34948.214</v>
      </c>
      <c r="M39" s="129">
        <f t="shared" ref="M39" si="27">+M40+M41</f>
        <v>35434.313999999998</v>
      </c>
      <c r="N39" s="129">
        <f t="shared" ref="N39" si="28">+N40+N41</f>
        <v>36870.114000000001</v>
      </c>
      <c r="O39" s="129">
        <v>38005.000000000007</v>
      </c>
      <c r="P39" s="129">
        <v>38739.300000000003</v>
      </c>
      <c r="Q39" s="129">
        <v>39577.5</v>
      </c>
      <c r="R39" s="129">
        <v>41399.500000000007</v>
      </c>
      <c r="S39" s="129">
        <v>43852.7</v>
      </c>
      <c r="T39" s="129">
        <v>44649.5</v>
      </c>
      <c r="U39" s="129">
        <v>45713.599999999999</v>
      </c>
      <c r="V39" s="129">
        <v>43436.600000000006</v>
      </c>
      <c r="W39" s="129">
        <v>45097.600000000006</v>
      </c>
      <c r="X39" s="129">
        <v>47976.9</v>
      </c>
      <c r="Y39" s="129">
        <v>47194.100000000006</v>
      </c>
      <c r="Z39" s="129">
        <v>49053.9</v>
      </c>
      <c r="AA39" s="129">
        <v>49173.400000000009</v>
      </c>
      <c r="AB39" s="129">
        <v>50263.000000000015</v>
      </c>
      <c r="AC39" s="129">
        <v>50680.600000000013</v>
      </c>
      <c r="AD39" s="129">
        <v>51799.80000000001</v>
      </c>
      <c r="AE39" s="129">
        <v>50900.754951620016</v>
      </c>
      <c r="AF39" s="129">
        <v>50962.096086140016</v>
      </c>
      <c r="AG39" s="129">
        <v>50567.307309400014</v>
      </c>
      <c r="AH39" s="129">
        <v>51051.129767200007</v>
      </c>
      <c r="AI39" s="129">
        <v>50522.957761980018</v>
      </c>
      <c r="AJ39" s="129">
        <v>48016.007549060014</v>
      </c>
      <c r="AK39" s="129">
        <v>48127.242747100012</v>
      </c>
      <c r="AL39" s="129">
        <v>47427.530325920008</v>
      </c>
      <c r="AM39" s="129">
        <v>47111.447021650012</v>
      </c>
      <c r="AN39" s="129">
        <v>46917.654784000013</v>
      </c>
      <c r="AO39" s="129">
        <v>47217.65953726002</v>
      </c>
      <c r="AP39" s="129">
        <v>48414.683396090011</v>
      </c>
      <c r="AQ39" s="129">
        <v>47350.547105120022</v>
      </c>
      <c r="AR39" s="129">
        <v>47852.208768850018</v>
      </c>
      <c r="AS39" s="129">
        <v>47546.613528350012</v>
      </c>
      <c r="AT39" s="129">
        <v>48644.371230620018</v>
      </c>
      <c r="AU39" s="129">
        <v>49639.638148070007</v>
      </c>
      <c r="AV39" s="129">
        <v>50586.009522760018</v>
      </c>
    </row>
    <row r="40" spans="1:48" x14ac:dyDescent="0.25">
      <c r="B40" s="18" t="s">
        <v>76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29">
        <v>0</v>
      </c>
      <c r="R40" s="129">
        <v>0</v>
      </c>
      <c r="S40" s="129">
        <v>0</v>
      </c>
      <c r="T40" s="129">
        <v>0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29">
        <v>0</v>
      </c>
      <c r="AA40" s="129">
        <v>0</v>
      </c>
      <c r="AB40" s="129">
        <v>0</v>
      </c>
      <c r="AC40" s="129">
        <v>0</v>
      </c>
      <c r="AD40" s="129">
        <v>0</v>
      </c>
      <c r="AE40" s="129">
        <v>0</v>
      </c>
      <c r="AF40" s="129">
        <v>0</v>
      </c>
      <c r="AG40" s="129">
        <v>0</v>
      </c>
      <c r="AH40" s="129">
        <v>0</v>
      </c>
      <c r="AI40" s="129">
        <v>0</v>
      </c>
      <c r="AJ40" s="129">
        <v>0</v>
      </c>
      <c r="AK40" s="129">
        <v>0</v>
      </c>
      <c r="AL40" s="129">
        <v>0</v>
      </c>
      <c r="AM40" s="129">
        <v>0</v>
      </c>
      <c r="AN40" s="129">
        <v>0</v>
      </c>
      <c r="AO40" s="129">
        <v>0</v>
      </c>
      <c r="AP40" s="129">
        <v>0</v>
      </c>
      <c r="AQ40" s="129">
        <v>0</v>
      </c>
      <c r="AR40" s="129">
        <v>0</v>
      </c>
      <c r="AS40" s="129">
        <v>0</v>
      </c>
      <c r="AT40" s="129">
        <v>0</v>
      </c>
      <c r="AU40" s="129">
        <v>0</v>
      </c>
      <c r="AV40" s="129">
        <v>0</v>
      </c>
    </row>
    <row r="41" spans="1:48" ht="16.5" customHeight="1" x14ac:dyDescent="0.25">
      <c r="B41" s="18" t="s">
        <v>67</v>
      </c>
      <c r="C41" s="129">
        <f>+C42+C48+C54+C60+C66</f>
        <v>28784.313999999998</v>
      </c>
      <c r="D41" s="129">
        <f t="shared" ref="D41" si="29">SUM(D42,D48,D54,D60,D66)</f>
        <v>29463.914000000001</v>
      </c>
      <c r="E41" s="129">
        <f t="shared" ref="E41" si="30">SUM(E42,E48,E54,E60,E66)</f>
        <v>30659.113999999998</v>
      </c>
      <c r="F41" s="129">
        <f t="shared" ref="F41" si="31">SUM(F42,F48,F54,F60,F66)</f>
        <v>29999.614000000001</v>
      </c>
      <c r="G41" s="129">
        <f t="shared" ref="G41" si="32">SUM(G42,G48,G54,G60,G66)</f>
        <v>28824.314000000002</v>
      </c>
      <c r="H41" s="129">
        <f t="shared" ref="H41" si="33">SUM(H42,H48,H54,H60,H66)</f>
        <v>30161.313999999998</v>
      </c>
      <c r="I41" s="129">
        <f t="shared" ref="I41" si="34">SUM(I42,I48,I54,I60,I66)</f>
        <v>32445.714</v>
      </c>
      <c r="J41" s="129">
        <f t="shared" ref="J41" si="35">SUM(J42,J48,J54,J60,J66)</f>
        <v>33840.413999999997</v>
      </c>
      <c r="K41" s="129">
        <f t="shared" ref="K41" si="36">SUM(K42,K48,K54,K60,K66)</f>
        <v>34075.714</v>
      </c>
      <c r="L41" s="129">
        <f t="shared" ref="L41" si="37">SUM(L42,L48,L54,L60,L66)</f>
        <v>34948.214</v>
      </c>
      <c r="M41" s="129">
        <f t="shared" ref="M41" si="38">SUM(M42,M48,M54,M60,M66)</f>
        <v>35434.313999999998</v>
      </c>
      <c r="N41" s="129">
        <f t="shared" ref="N41" si="39">SUM(N42,N48,N54,N60,N66)</f>
        <v>36870.114000000001</v>
      </c>
      <c r="O41" s="129">
        <v>38005.000000000007</v>
      </c>
      <c r="P41" s="129">
        <v>38739.300000000003</v>
      </c>
      <c r="Q41" s="129">
        <v>39577.5</v>
      </c>
      <c r="R41" s="129">
        <v>41399.500000000007</v>
      </c>
      <c r="S41" s="129">
        <v>43852.7</v>
      </c>
      <c r="T41" s="129">
        <v>44649.5</v>
      </c>
      <c r="U41" s="129">
        <v>45713.599999999999</v>
      </c>
      <c r="V41" s="129">
        <v>43436.600000000006</v>
      </c>
      <c r="W41" s="129">
        <v>45097.600000000006</v>
      </c>
      <c r="X41" s="129">
        <v>47976.9</v>
      </c>
      <c r="Y41" s="129">
        <v>47194.100000000006</v>
      </c>
      <c r="Z41" s="129">
        <v>49053.9</v>
      </c>
      <c r="AA41" s="129">
        <v>49173.400000000009</v>
      </c>
      <c r="AB41" s="129">
        <v>50263.000000000015</v>
      </c>
      <c r="AC41" s="129">
        <v>50680.600000000013</v>
      </c>
      <c r="AD41" s="129">
        <v>51799.80000000001</v>
      </c>
      <c r="AE41" s="129">
        <v>50900.754951620016</v>
      </c>
      <c r="AF41" s="129">
        <v>50962.096086140016</v>
      </c>
      <c r="AG41" s="129">
        <v>50567.307309400014</v>
      </c>
      <c r="AH41" s="129">
        <v>51051.129767200007</v>
      </c>
      <c r="AI41" s="129">
        <v>50522.957761980018</v>
      </c>
      <c r="AJ41" s="129">
        <v>48016.007549060014</v>
      </c>
      <c r="AK41" s="129">
        <v>48127.242747100012</v>
      </c>
      <c r="AL41" s="129">
        <v>47427.530325920008</v>
      </c>
      <c r="AM41" s="129">
        <v>47111.447021650012</v>
      </c>
      <c r="AN41" s="129">
        <v>46917.654784000013</v>
      </c>
      <c r="AO41" s="129">
        <v>47217.65953726002</v>
      </c>
      <c r="AP41" s="129">
        <v>48414.683396090011</v>
      </c>
      <c r="AQ41" s="129">
        <v>47350.547105120022</v>
      </c>
      <c r="AR41" s="129">
        <v>47852.208768850018</v>
      </c>
      <c r="AS41" s="129">
        <v>47546.613528350012</v>
      </c>
      <c r="AT41" s="129">
        <v>48644.371230620018</v>
      </c>
      <c r="AU41" s="129">
        <v>49639.638148070007</v>
      </c>
      <c r="AV41" s="129">
        <v>50586.009522760018</v>
      </c>
    </row>
    <row r="42" spans="1:48" s="23" customFormat="1" ht="14.25" customHeight="1" x14ac:dyDescent="0.25">
      <c r="A42" s="22"/>
      <c r="B42" s="20" t="s">
        <v>58</v>
      </c>
      <c r="C42" s="129">
        <f t="shared" ref="C42" si="40">SUM(C43:C46)</f>
        <v>7900.7999999999993</v>
      </c>
      <c r="D42" s="129">
        <f t="shared" ref="D42" si="41">SUM(D43:D46)</f>
        <v>8769.4</v>
      </c>
      <c r="E42" s="129">
        <f t="shared" ref="E42" si="42">SUM(E43:E46)</f>
        <v>10002.5</v>
      </c>
      <c r="F42" s="129">
        <f t="shared" ref="F42" si="43">SUM(F43:F46)</f>
        <v>10153.200000000001</v>
      </c>
      <c r="G42" s="129">
        <f t="shared" ref="G42" si="44">SUM(G43:G46)</f>
        <v>9297.7999999999993</v>
      </c>
      <c r="H42" s="129">
        <f t="shared" ref="H42" si="45">SUM(H43:H46)</f>
        <v>10024.799999999999</v>
      </c>
      <c r="I42" s="129">
        <f t="shared" ref="I42" si="46">SUM(I43:I46)</f>
        <v>9789.6999999999989</v>
      </c>
      <c r="J42" s="129">
        <f t="shared" ref="J42" si="47">SUM(J43:J46)</f>
        <v>10089.699999999999</v>
      </c>
      <c r="K42" s="129">
        <f t="shared" ref="K42" si="48">SUM(K43:K46)</f>
        <v>9574.5</v>
      </c>
      <c r="L42" s="129">
        <f t="shared" ref="L42" si="49">SUM(L43:L46)</f>
        <v>9143.6</v>
      </c>
      <c r="M42" s="129">
        <f t="shared" ref="M42" si="50">SUM(M43:M46)</f>
        <v>8875.2000000000007</v>
      </c>
      <c r="N42" s="129">
        <f t="shared" ref="N42" si="51">SUM(N43:N46)</f>
        <v>9902.7000000000007</v>
      </c>
      <c r="O42" s="129">
        <v>10804.3</v>
      </c>
      <c r="P42" s="129">
        <v>11267.4</v>
      </c>
      <c r="Q42" s="129">
        <v>10877.400000000001</v>
      </c>
      <c r="R42" s="129">
        <v>12056.000000000002</v>
      </c>
      <c r="S42" s="129">
        <v>11289.6</v>
      </c>
      <c r="T42" s="129">
        <v>12233.1</v>
      </c>
      <c r="U42" s="129">
        <v>12856.300000000001</v>
      </c>
      <c r="V42" s="129">
        <v>12712.900000000001</v>
      </c>
      <c r="W42" s="129">
        <v>14264.900000000001</v>
      </c>
      <c r="X42" s="129">
        <v>15726.699999999999</v>
      </c>
      <c r="Y42" s="129">
        <v>15169.400000000001</v>
      </c>
      <c r="Z42" s="129">
        <v>16098.6</v>
      </c>
      <c r="AA42" s="129">
        <v>16349</v>
      </c>
      <c r="AB42" s="129">
        <v>16096.400000000001</v>
      </c>
      <c r="AC42" s="129">
        <v>15825.400000000003</v>
      </c>
      <c r="AD42" s="129">
        <v>16857.600000000006</v>
      </c>
      <c r="AE42" s="129">
        <v>16495.784418530002</v>
      </c>
      <c r="AF42" s="129">
        <v>16387.150507280006</v>
      </c>
      <c r="AG42" s="129">
        <v>16255.598030230001</v>
      </c>
      <c r="AH42" s="129">
        <v>16956.36661968</v>
      </c>
      <c r="AI42" s="129">
        <v>17146.548120820004</v>
      </c>
      <c r="AJ42" s="129">
        <v>15373.175880460003</v>
      </c>
      <c r="AK42" s="129">
        <v>15295.366001920003</v>
      </c>
      <c r="AL42" s="129">
        <v>13951.532925400003</v>
      </c>
      <c r="AM42" s="129">
        <v>14374.99135258</v>
      </c>
      <c r="AN42" s="129">
        <v>13590.021695750002</v>
      </c>
      <c r="AO42" s="129">
        <v>13645.932094020001</v>
      </c>
      <c r="AP42" s="129">
        <v>14534.355257530002</v>
      </c>
      <c r="AQ42" s="129">
        <v>14011.14461168</v>
      </c>
      <c r="AR42" s="129">
        <v>14333.83932368</v>
      </c>
      <c r="AS42" s="129">
        <v>14691.68759168</v>
      </c>
      <c r="AT42" s="129">
        <v>16093.36682268</v>
      </c>
      <c r="AU42" s="129">
        <v>17557.111517099998</v>
      </c>
      <c r="AV42" s="129">
        <v>19250.467407180004</v>
      </c>
    </row>
    <row r="43" spans="1:48" s="23" customFormat="1" ht="14.25" customHeight="1" x14ac:dyDescent="0.25">
      <c r="A43" s="22"/>
      <c r="B43" s="19" t="s">
        <v>69</v>
      </c>
      <c r="C43" s="129">
        <v>0</v>
      </c>
      <c r="D43" s="129">
        <v>0</v>
      </c>
      <c r="E43" s="129">
        <v>0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29">
        <v>0</v>
      </c>
      <c r="R43" s="129">
        <v>0</v>
      </c>
      <c r="S43" s="129">
        <v>0</v>
      </c>
      <c r="T43" s="129">
        <v>0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29">
        <v>0</v>
      </c>
      <c r="AA43" s="129">
        <v>0</v>
      </c>
      <c r="AB43" s="129">
        <v>0</v>
      </c>
      <c r="AC43" s="129">
        <v>0</v>
      </c>
      <c r="AD43" s="129">
        <v>0</v>
      </c>
      <c r="AE43" s="129">
        <v>0</v>
      </c>
      <c r="AF43" s="129">
        <v>0</v>
      </c>
      <c r="AG43" s="129">
        <v>0</v>
      </c>
      <c r="AH43" s="129">
        <v>0</v>
      </c>
      <c r="AI43" s="129">
        <v>0</v>
      </c>
      <c r="AJ43" s="129">
        <v>0</v>
      </c>
      <c r="AK43" s="129">
        <v>0</v>
      </c>
      <c r="AL43" s="129">
        <v>0</v>
      </c>
      <c r="AM43" s="129">
        <v>0</v>
      </c>
      <c r="AN43" s="129">
        <v>0</v>
      </c>
      <c r="AO43" s="129">
        <v>0</v>
      </c>
      <c r="AP43" s="129">
        <v>0</v>
      </c>
      <c r="AQ43" s="129">
        <v>0</v>
      </c>
      <c r="AR43" s="129">
        <v>0</v>
      </c>
      <c r="AS43" s="129">
        <v>0</v>
      </c>
      <c r="AT43" s="129">
        <v>0</v>
      </c>
      <c r="AU43" s="129">
        <v>0</v>
      </c>
      <c r="AV43" s="129">
        <v>0</v>
      </c>
    </row>
    <row r="44" spans="1:48" s="23" customFormat="1" ht="14.25" customHeight="1" x14ac:dyDescent="0.25">
      <c r="A44" s="22"/>
      <c r="B44" s="19" t="s">
        <v>70</v>
      </c>
      <c r="C44" s="129">
        <v>6467</v>
      </c>
      <c r="D44" s="129">
        <v>6815</v>
      </c>
      <c r="E44" s="129">
        <v>7562.4</v>
      </c>
      <c r="F44" s="129">
        <v>7779.6</v>
      </c>
      <c r="G44" s="129">
        <v>7109.2</v>
      </c>
      <c r="H44" s="129">
        <v>7871.4</v>
      </c>
      <c r="I44" s="129">
        <v>7672.9</v>
      </c>
      <c r="J44" s="129">
        <v>8077</v>
      </c>
      <c r="K44" s="129">
        <v>7822.3</v>
      </c>
      <c r="L44" s="129">
        <v>7371.4</v>
      </c>
      <c r="M44" s="129">
        <v>7213.1</v>
      </c>
      <c r="N44" s="129">
        <v>8428.7000000000007</v>
      </c>
      <c r="O44" s="129">
        <v>8999.2999999999993</v>
      </c>
      <c r="P44" s="129">
        <v>9039.0999999999985</v>
      </c>
      <c r="Q44" s="129">
        <v>8639.6</v>
      </c>
      <c r="R44" s="129">
        <v>10183.700000000001</v>
      </c>
      <c r="S44" s="129">
        <v>9482.2999999999993</v>
      </c>
      <c r="T44" s="129">
        <v>10177.9</v>
      </c>
      <c r="U44" s="129">
        <v>10427.700000000001</v>
      </c>
      <c r="V44" s="129">
        <v>10894.6</v>
      </c>
      <c r="W44" s="129">
        <v>11296.000000000002</v>
      </c>
      <c r="X44" s="129">
        <v>12449.4</v>
      </c>
      <c r="Y44" s="129">
        <v>12008.3</v>
      </c>
      <c r="Z44" s="129">
        <v>13338.7</v>
      </c>
      <c r="AA44" s="129">
        <v>13583.900000000001</v>
      </c>
      <c r="AB44" s="129">
        <v>13576.000000000002</v>
      </c>
      <c r="AC44" s="129">
        <v>12979.600000000002</v>
      </c>
      <c r="AD44" s="129">
        <v>14056.700000000004</v>
      </c>
      <c r="AE44" s="129">
        <v>13351.432364530003</v>
      </c>
      <c r="AF44" s="129">
        <v>13520.882502130004</v>
      </c>
      <c r="AG44" s="129">
        <v>13484.041013760001</v>
      </c>
      <c r="AH44" s="129">
        <v>14703.456595680002</v>
      </c>
      <c r="AI44" s="129">
        <v>14480.412795680002</v>
      </c>
      <c r="AJ44" s="129">
        <v>12816.455495680002</v>
      </c>
      <c r="AK44" s="129">
        <v>12310.297595680002</v>
      </c>
      <c r="AL44" s="129">
        <v>11477.023595680002</v>
      </c>
      <c r="AM44" s="129">
        <v>11806.70549568</v>
      </c>
      <c r="AN44" s="129">
        <v>11023.073995680001</v>
      </c>
      <c r="AO44" s="129">
        <v>10888.78159568</v>
      </c>
      <c r="AP44" s="129">
        <v>12184.634595680001</v>
      </c>
      <c r="AQ44" s="129">
        <v>11497.14180668</v>
      </c>
      <c r="AR44" s="129">
        <v>11596.521338679999</v>
      </c>
      <c r="AS44" s="129">
        <v>12189.50447168</v>
      </c>
      <c r="AT44" s="129">
        <v>13503.26961668</v>
      </c>
      <c r="AU44" s="129">
        <v>14803.690625070001</v>
      </c>
      <c r="AV44" s="129">
        <v>15952.077706150003</v>
      </c>
    </row>
    <row r="45" spans="1:48" s="23" customFormat="1" ht="14.25" customHeight="1" x14ac:dyDescent="0.25">
      <c r="A45" s="22"/>
      <c r="B45" s="19" t="s">
        <v>71</v>
      </c>
      <c r="C45" s="129">
        <v>418.4</v>
      </c>
      <c r="D45" s="129">
        <v>418.4</v>
      </c>
      <c r="E45" s="129">
        <v>418.4</v>
      </c>
      <c r="F45" s="129">
        <v>418.4</v>
      </c>
      <c r="G45" s="129">
        <v>418.4</v>
      </c>
      <c r="H45" s="129">
        <v>418.4</v>
      </c>
      <c r="I45" s="129">
        <v>418.4</v>
      </c>
      <c r="J45" s="129">
        <v>418.4</v>
      </c>
      <c r="K45" s="129">
        <v>0</v>
      </c>
      <c r="L45" s="129">
        <v>0</v>
      </c>
      <c r="M45" s="129">
        <v>0</v>
      </c>
      <c r="N45" s="129">
        <v>0</v>
      </c>
      <c r="O45" s="129">
        <v>336.59999999999991</v>
      </c>
      <c r="P45" s="129">
        <v>336.59999999999991</v>
      </c>
      <c r="Q45" s="129">
        <v>336.59999999999991</v>
      </c>
      <c r="R45" s="129">
        <v>713.09999999999991</v>
      </c>
      <c r="S45" s="129">
        <v>423.1</v>
      </c>
      <c r="T45" s="129">
        <v>423.1</v>
      </c>
      <c r="U45" s="129">
        <v>388.1</v>
      </c>
      <c r="V45" s="129">
        <v>339.2</v>
      </c>
      <c r="W45" s="129">
        <v>428.29999999999995</v>
      </c>
      <c r="X45" s="129">
        <v>412.29999999999995</v>
      </c>
      <c r="Y45" s="129">
        <v>378.69999999999993</v>
      </c>
      <c r="Z45" s="129">
        <v>379.39999999999992</v>
      </c>
      <c r="AA45" s="129">
        <v>441.2999999999999</v>
      </c>
      <c r="AB45" s="129">
        <v>251.09999999999991</v>
      </c>
      <c r="AC45" s="129">
        <v>251.6999999999999</v>
      </c>
      <c r="AD45" s="129">
        <v>250.99999999999991</v>
      </c>
      <c r="AE45" s="129">
        <v>249.55365399999991</v>
      </c>
      <c r="AF45" s="129">
        <v>256.51120514999991</v>
      </c>
      <c r="AG45" s="129">
        <v>256.16571646999989</v>
      </c>
      <c r="AH45" s="129">
        <v>292.58562399999988</v>
      </c>
      <c r="AI45" s="129">
        <v>342.25092513999988</v>
      </c>
      <c r="AJ45" s="129">
        <v>27.407284779999884</v>
      </c>
      <c r="AK45" s="129">
        <v>72.089606239999881</v>
      </c>
      <c r="AL45" s="129">
        <v>18.452829719999883</v>
      </c>
      <c r="AM45" s="129">
        <v>36.928156899999884</v>
      </c>
      <c r="AN45" s="129">
        <v>30.409700069999886</v>
      </c>
      <c r="AO45" s="129">
        <v>44.894098339999886</v>
      </c>
      <c r="AP45" s="129">
        <v>55.745061849999885</v>
      </c>
      <c r="AQ45" s="129">
        <v>56.754549999999888</v>
      </c>
      <c r="AR45" s="129">
        <v>48.267805999999887</v>
      </c>
      <c r="AS45" s="129">
        <v>110.75533899999988</v>
      </c>
      <c r="AT45" s="129">
        <v>59.646357999999879</v>
      </c>
      <c r="AU45" s="129">
        <v>75.290343999999877</v>
      </c>
      <c r="AV45" s="129">
        <v>75.87182799999988</v>
      </c>
    </row>
    <row r="46" spans="1:48" s="23" customFormat="1" ht="14.25" customHeight="1" x14ac:dyDescent="0.25">
      <c r="A46" s="22"/>
      <c r="B46" s="19" t="s">
        <v>20</v>
      </c>
      <c r="C46" s="129">
        <v>1015.4</v>
      </c>
      <c r="D46" s="129">
        <v>1536</v>
      </c>
      <c r="E46" s="129">
        <v>2021.7</v>
      </c>
      <c r="F46" s="129">
        <v>1955.2</v>
      </c>
      <c r="G46" s="129">
        <v>1770.2</v>
      </c>
      <c r="H46" s="129">
        <v>1735</v>
      </c>
      <c r="I46" s="129">
        <v>1698.4</v>
      </c>
      <c r="J46" s="129">
        <v>1594.3</v>
      </c>
      <c r="K46" s="129">
        <v>1752.2</v>
      </c>
      <c r="L46" s="129">
        <v>1772.2</v>
      </c>
      <c r="M46" s="129">
        <v>1662.1</v>
      </c>
      <c r="N46" s="129">
        <v>1474</v>
      </c>
      <c r="O46" s="129">
        <v>1468.4000000000005</v>
      </c>
      <c r="P46" s="129">
        <v>1891.7000000000005</v>
      </c>
      <c r="Q46" s="129">
        <v>1901.2000000000005</v>
      </c>
      <c r="R46" s="129">
        <v>1159.2000000000003</v>
      </c>
      <c r="S46" s="129">
        <v>1384.2000000000003</v>
      </c>
      <c r="T46" s="129">
        <v>1632.1000000000004</v>
      </c>
      <c r="U46" s="129">
        <v>2040.5000000000005</v>
      </c>
      <c r="V46" s="129">
        <v>1479.1000000000004</v>
      </c>
      <c r="W46" s="129">
        <v>2540.6000000000004</v>
      </c>
      <c r="X46" s="129">
        <v>2865.0000000000005</v>
      </c>
      <c r="Y46" s="129">
        <v>2782.4000000000005</v>
      </c>
      <c r="Z46" s="129">
        <v>2380.5000000000005</v>
      </c>
      <c r="AA46" s="129">
        <v>2323.8000000000002</v>
      </c>
      <c r="AB46" s="129">
        <v>2269.3000000000002</v>
      </c>
      <c r="AC46" s="129">
        <v>2594.1000000000004</v>
      </c>
      <c r="AD46" s="129">
        <v>2549.9000000000005</v>
      </c>
      <c r="AE46" s="129">
        <v>2894.7984000000006</v>
      </c>
      <c r="AF46" s="129">
        <v>2609.756800000001</v>
      </c>
      <c r="AG46" s="129">
        <v>2515.3913000000007</v>
      </c>
      <c r="AH46" s="129">
        <v>1960.3244000000009</v>
      </c>
      <c r="AI46" s="129">
        <v>2323.8844000000008</v>
      </c>
      <c r="AJ46" s="129">
        <v>2529.3131000000008</v>
      </c>
      <c r="AK46" s="129">
        <v>2912.9788000000008</v>
      </c>
      <c r="AL46" s="129">
        <v>2456.0565000000011</v>
      </c>
      <c r="AM46" s="129">
        <v>2531.3577000000005</v>
      </c>
      <c r="AN46" s="129">
        <v>2536.5380000000009</v>
      </c>
      <c r="AO46" s="129">
        <v>2712.2564000000007</v>
      </c>
      <c r="AP46" s="129">
        <v>2293.9756000000007</v>
      </c>
      <c r="AQ46" s="129">
        <v>2457.2482550000009</v>
      </c>
      <c r="AR46" s="129">
        <v>2689.0501790000008</v>
      </c>
      <c r="AS46" s="129">
        <v>2391.4277810000008</v>
      </c>
      <c r="AT46" s="129">
        <v>2530.4508480000009</v>
      </c>
      <c r="AU46" s="129">
        <v>2678.1305480299998</v>
      </c>
      <c r="AV46" s="129">
        <v>3222.5178730299999</v>
      </c>
    </row>
    <row r="47" spans="1:48" s="23" customFormat="1" ht="14.25" customHeight="1" x14ac:dyDescent="0.25">
      <c r="A47" s="22"/>
      <c r="B47" s="21" t="s">
        <v>72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9">
        <v>0</v>
      </c>
      <c r="R47" s="129">
        <v>0</v>
      </c>
      <c r="S47" s="129">
        <v>0</v>
      </c>
      <c r="T47" s="129">
        <v>0</v>
      </c>
      <c r="U47" s="129">
        <v>0</v>
      </c>
      <c r="V47" s="129">
        <v>0</v>
      </c>
      <c r="W47" s="129">
        <v>0</v>
      </c>
      <c r="X47" s="129">
        <v>0</v>
      </c>
      <c r="Y47" s="129">
        <v>0</v>
      </c>
      <c r="Z47" s="129">
        <v>0</v>
      </c>
      <c r="AA47" s="129">
        <v>0</v>
      </c>
      <c r="AB47" s="129">
        <v>0</v>
      </c>
      <c r="AC47" s="129">
        <v>0</v>
      </c>
      <c r="AD47" s="129">
        <v>0</v>
      </c>
      <c r="AE47" s="129">
        <v>0</v>
      </c>
      <c r="AF47" s="129">
        <v>0</v>
      </c>
      <c r="AG47" s="129">
        <v>0</v>
      </c>
      <c r="AH47" s="129">
        <v>0</v>
      </c>
      <c r="AI47" s="129">
        <v>0</v>
      </c>
      <c r="AJ47" s="129">
        <v>0</v>
      </c>
      <c r="AK47" s="129">
        <v>0</v>
      </c>
      <c r="AL47" s="129">
        <v>0</v>
      </c>
      <c r="AM47" s="129">
        <v>0</v>
      </c>
      <c r="AN47" s="129">
        <v>0</v>
      </c>
      <c r="AO47" s="129">
        <v>0</v>
      </c>
      <c r="AP47" s="129">
        <v>0</v>
      </c>
      <c r="AQ47" s="129">
        <v>0</v>
      </c>
      <c r="AR47" s="129">
        <v>0</v>
      </c>
      <c r="AS47" s="129">
        <v>0</v>
      </c>
      <c r="AT47" s="129">
        <v>0</v>
      </c>
      <c r="AU47" s="129">
        <v>0</v>
      </c>
      <c r="AV47" s="129">
        <v>0</v>
      </c>
    </row>
    <row r="48" spans="1:48" s="23" customFormat="1" ht="14.25" customHeight="1" x14ac:dyDescent="0.25">
      <c r="A48" s="22"/>
      <c r="B48" s="20" t="s">
        <v>54</v>
      </c>
      <c r="C48" s="129">
        <f t="shared" ref="C48" si="52">SUM(C49:C52)</f>
        <v>16721.084999999999</v>
      </c>
      <c r="D48" s="129">
        <f t="shared" ref="D48" si="53">SUM(D49:D52)</f>
        <v>16403.584999999999</v>
      </c>
      <c r="E48" s="129">
        <f t="shared" ref="E48" si="54">SUM(E49:E52)</f>
        <v>16183.684999999999</v>
      </c>
      <c r="F48" s="129">
        <f t="shared" ref="F48" si="55">SUM(F49:F52)</f>
        <v>15608.184999999999</v>
      </c>
      <c r="G48" s="129">
        <f t="shared" ref="G48" si="56">SUM(G49:G52)</f>
        <v>15171.684999999999</v>
      </c>
      <c r="H48" s="129">
        <f t="shared" ref="H48" si="57">SUM(H49:H52)</f>
        <v>15440.184999999999</v>
      </c>
      <c r="I48" s="129">
        <f t="shared" ref="I48" si="58">SUM(I49:I52)</f>
        <v>18001.685000000001</v>
      </c>
      <c r="J48" s="129">
        <f t="shared" ref="J48" si="59">SUM(J49:J52)</f>
        <v>19134.185000000001</v>
      </c>
      <c r="K48" s="129">
        <f t="shared" ref="K48" si="60">SUM(K49:K52)</f>
        <v>19814.785</v>
      </c>
      <c r="L48" s="129">
        <f t="shared" ref="L48" si="61">SUM(L49:L52)</f>
        <v>20877.485000000001</v>
      </c>
      <c r="M48" s="129">
        <f t="shared" ref="M48" si="62">SUM(M49:M52)</f>
        <v>21491.584999999999</v>
      </c>
      <c r="N48" s="129">
        <f t="shared" ref="N48" si="63">SUM(N49:N52)</f>
        <v>22243.785</v>
      </c>
      <c r="O48" s="129">
        <v>22655.600000000006</v>
      </c>
      <c r="P48" s="129">
        <v>22665.400000000005</v>
      </c>
      <c r="Q48" s="129">
        <v>23840.700000000004</v>
      </c>
      <c r="R48" s="129">
        <v>24142.200000000004</v>
      </c>
      <c r="S48" s="129">
        <v>26728.300000000003</v>
      </c>
      <c r="T48" s="129">
        <v>26469.400000000005</v>
      </c>
      <c r="U48" s="129">
        <v>26792.400000000005</v>
      </c>
      <c r="V48" s="129">
        <v>24805.4</v>
      </c>
      <c r="W48" s="129">
        <v>24820.300000000003</v>
      </c>
      <c r="X48" s="129">
        <v>26236.700000000004</v>
      </c>
      <c r="Y48" s="129">
        <v>25909.700000000004</v>
      </c>
      <c r="Z48" s="129">
        <v>26758.100000000006</v>
      </c>
      <c r="AA48" s="129">
        <v>26651.600000000006</v>
      </c>
      <c r="AB48" s="129">
        <v>27943.900000000009</v>
      </c>
      <c r="AC48" s="129">
        <v>28532.700000000008</v>
      </c>
      <c r="AD48" s="129">
        <v>28555.500000000007</v>
      </c>
      <c r="AE48" s="129">
        <v>27807.412574030008</v>
      </c>
      <c r="AF48" s="129">
        <v>27986.38959475001</v>
      </c>
      <c r="AG48" s="129">
        <v>27757.444632870011</v>
      </c>
      <c r="AH48" s="129">
        <v>27546.05986454001</v>
      </c>
      <c r="AI48" s="129">
        <v>26228.411764540011</v>
      </c>
      <c r="AJ48" s="129">
        <v>25047.36486454001</v>
      </c>
      <c r="AK48" s="129">
        <v>24829.195464540011</v>
      </c>
      <c r="AL48" s="129">
        <v>25247.03566454001</v>
      </c>
      <c r="AM48" s="129">
        <v>24245.86486454001</v>
      </c>
      <c r="AN48" s="129">
        <v>24694.567564540012</v>
      </c>
      <c r="AO48" s="129">
        <v>24848.175964540013</v>
      </c>
      <c r="AP48" s="129">
        <v>24885.851164540014</v>
      </c>
      <c r="AQ48" s="129">
        <v>24120.161952540017</v>
      </c>
      <c r="AR48" s="129">
        <v>24136.389412540015</v>
      </c>
      <c r="AS48" s="129">
        <v>23288.513889540016</v>
      </c>
      <c r="AT48" s="129">
        <v>22834.381901540015</v>
      </c>
      <c r="AU48" s="129">
        <v>22211.440399320014</v>
      </c>
      <c r="AV48" s="129">
        <v>21593.908039730013</v>
      </c>
    </row>
    <row r="49" spans="1:48" s="23" customFormat="1" ht="14.25" customHeight="1" x14ac:dyDescent="0.25">
      <c r="A49" s="22"/>
      <c r="B49" s="19" t="s">
        <v>69</v>
      </c>
      <c r="C49" s="129">
        <v>0</v>
      </c>
      <c r="D49" s="129">
        <v>0</v>
      </c>
      <c r="E49" s="129">
        <v>0</v>
      </c>
      <c r="F49" s="129">
        <v>0</v>
      </c>
      <c r="G49" s="129">
        <v>0</v>
      </c>
      <c r="H49" s="129">
        <v>0</v>
      </c>
      <c r="I49" s="129">
        <v>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9">
        <v>0</v>
      </c>
      <c r="R49" s="129">
        <v>0</v>
      </c>
      <c r="S49" s="129">
        <v>0</v>
      </c>
      <c r="T49" s="129">
        <v>0</v>
      </c>
      <c r="U49" s="129">
        <v>0</v>
      </c>
      <c r="V49" s="129">
        <v>0</v>
      </c>
      <c r="W49" s="129">
        <v>0</v>
      </c>
      <c r="X49" s="129">
        <v>0</v>
      </c>
      <c r="Y49" s="129">
        <v>0</v>
      </c>
      <c r="Z49" s="129">
        <v>0</v>
      </c>
      <c r="AA49" s="129">
        <v>0</v>
      </c>
      <c r="AB49" s="129">
        <v>0</v>
      </c>
      <c r="AC49" s="129">
        <v>0</v>
      </c>
      <c r="AD49" s="129">
        <v>0</v>
      </c>
      <c r="AE49" s="129">
        <v>0</v>
      </c>
      <c r="AF49" s="129">
        <v>0</v>
      </c>
      <c r="AG49" s="129">
        <v>0</v>
      </c>
      <c r="AH49" s="129">
        <v>0</v>
      </c>
      <c r="AI49" s="129">
        <v>0</v>
      </c>
      <c r="AJ49" s="129">
        <v>0</v>
      </c>
      <c r="AK49" s="129">
        <v>0</v>
      </c>
      <c r="AL49" s="129">
        <v>0</v>
      </c>
      <c r="AM49" s="129">
        <v>0</v>
      </c>
      <c r="AN49" s="129">
        <v>0</v>
      </c>
      <c r="AO49" s="129">
        <v>0</v>
      </c>
      <c r="AP49" s="129">
        <v>0</v>
      </c>
      <c r="AQ49" s="129">
        <v>0</v>
      </c>
      <c r="AR49" s="129">
        <v>0</v>
      </c>
      <c r="AS49" s="129">
        <v>0</v>
      </c>
      <c r="AT49" s="129">
        <v>0</v>
      </c>
      <c r="AU49" s="129">
        <v>0</v>
      </c>
      <c r="AV49" s="129">
        <v>0</v>
      </c>
    </row>
    <row r="50" spans="1:48" s="23" customFormat="1" ht="14.25" customHeight="1" x14ac:dyDescent="0.25">
      <c r="A50" s="22"/>
      <c r="B50" s="19" t="s">
        <v>70</v>
      </c>
      <c r="C50" s="129">
        <v>16721.084999999999</v>
      </c>
      <c r="D50" s="129">
        <v>16403.584999999999</v>
      </c>
      <c r="E50" s="129">
        <v>16183.684999999999</v>
      </c>
      <c r="F50" s="129">
        <v>15608.184999999999</v>
      </c>
      <c r="G50" s="129">
        <v>15171.684999999999</v>
      </c>
      <c r="H50" s="129">
        <v>15440.184999999999</v>
      </c>
      <c r="I50" s="129">
        <v>18001.685000000001</v>
      </c>
      <c r="J50" s="129">
        <v>19134.185000000001</v>
      </c>
      <c r="K50" s="129">
        <v>19814.785</v>
      </c>
      <c r="L50" s="129">
        <v>20877.485000000001</v>
      </c>
      <c r="M50" s="129">
        <v>21491.584999999999</v>
      </c>
      <c r="N50" s="129">
        <v>22243.785</v>
      </c>
      <c r="O50" s="129">
        <v>22398.100000000006</v>
      </c>
      <c r="P50" s="129">
        <v>22407.900000000005</v>
      </c>
      <c r="Q50" s="129">
        <v>23583.200000000004</v>
      </c>
      <c r="R50" s="129">
        <v>23884.700000000004</v>
      </c>
      <c r="S50" s="129">
        <v>26470.800000000003</v>
      </c>
      <c r="T50" s="129">
        <v>26211.900000000005</v>
      </c>
      <c r="U50" s="129">
        <v>26534.900000000005</v>
      </c>
      <c r="V50" s="129">
        <v>24547.9</v>
      </c>
      <c r="W50" s="129">
        <v>24562.800000000003</v>
      </c>
      <c r="X50" s="129">
        <v>25979.200000000004</v>
      </c>
      <c r="Y50" s="129">
        <v>25652.200000000004</v>
      </c>
      <c r="Z50" s="129">
        <v>26500.600000000006</v>
      </c>
      <c r="AA50" s="129">
        <v>26394.100000000006</v>
      </c>
      <c r="AB50" s="129">
        <v>27686.400000000009</v>
      </c>
      <c r="AC50" s="129">
        <v>28275.200000000008</v>
      </c>
      <c r="AD50" s="129">
        <v>28298.000000000007</v>
      </c>
      <c r="AE50" s="129">
        <v>27549.912574030008</v>
      </c>
      <c r="AF50" s="129">
        <v>27728.88959475001</v>
      </c>
      <c r="AG50" s="129">
        <v>27499.944632870011</v>
      </c>
      <c r="AH50" s="129">
        <v>27288.55986454001</v>
      </c>
      <c r="AI50" s="129">
        <v>25970.911764540011</v>
      </c>
      <c r="AJ50" s="129">
        <v>24789.86486454001</v>
      </c>
      <c r="AK50" s="129">
        <v>24571.695464540011</v>
      </c>
      <c r="AL50" s="129">
        <v>24989.53566454001</v>
      </c>
      <c r="AM50" s="129">
        <v>23988.36486454001</v>
      </c>
      <c r="AN50" s="129">
        <v>24437.067564540012</v>
      </c>
      <c r="AO50" s="129">
        <v>24590.675964540013</v>
      </c>
      <c r="AP50" s="129">
        <v>24628.351164540014</v>
      </c>
      <c r="AQ50" s="129">
        <v>23862.661952540017</v>
      </c>
      <c r="AR50" s="129">
        <v>23878.889412540015</v>
      </c>
      <c r="AS50" s="129">
        <v>23031.013889540016</v>
      </c>
      <c r="AT50" s="129">
        <v>22576.881901540015</v>
      </c>
      <c r="AU50" s="129">
        <v>21953.940399320014</v>
      </c>
      <c r="AV50" s="129">
        <v>21336.408039730013</v>
      </c>
    </row>
    <row r="51" spans="1:48" s="23" customFormat="1" ht="14.25" customHeight="1" x14ac:dyDescent="0.25">
      <c r="A51" s="22"/>
      <c r="B51" s="19" t="s">
        <v>71</v>
      </c>
      <c r="C51" s="129">
        <v>0</v>
      </c>
      <c r="D51" s="129">
        <v>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257.5</v>
      </c>
      <c r="P51" s="129">
        <v>257.5</v>
      </c>
      <c r="Q51" s="129">
        <v>257.5</v>
      </c>
      <c r="R51" s="129">
        <v>257.5</v>
      </c>
      <c r="S51" s="129">
        <v>257.5</v>
      </c>
      <c r="T51" s="129">
        <v>257.5</v>
      </c>
      <c r="U51" s="129">
        <v>257.5</v>
      </c>
      <c r="V51" s="129">
        <v>257.5</v>
      </c>
      <c r="W51" s="129">
        <v>257.5</v>
      </c>
      <c r="X51" s="129">
        <v>257.5</v>
      </c>
      <c r="Y51" s="129">
        <v>257.5</v>
      </c>
      <c r="Z51" s="129">
        <v>257.5</v>
      </c>
      <c r="AA51" s="129">
        <v>257.5</v>
      </c>
      <c r="AB51" s="129">
        <v>257.5</v>
      </c>
      <c r="AC51" s="129">
        <v>257.5</v>
      </c>
      <c r="AD51" s="129">
        <v>257.5</v>
      </c>
      <c r="AE51" s="129">
        <v>257.5</v>
      </c>
      <c r="AF51" s="129">
        <v>257.5</v>
      </c>
      <c r="AG51" s="129">
        <v>257.5</v>
      </c>
      <c r="AH51" s="129">
        <v>257.5</v>
      </c>
      <c r="AI51" s="129">
        <v>257.5</v>
      </c>
      <c r="AJ51" s="129">
        <v>257.5</v>
      </c>
      <c r="AK51" s="129">
        <v>257.5</v>
      </c>
      <c r="AL51" s="129">
        <v>257.5</v>
      </c>
      <c r="AM51" s="129">
        <v>257.5</v>
      </c>
      <c r="AN51" s="129">
        <v>257.5</v>
      </c>
      <c r="AO51" s="129">
        <v>257.5</v>
      </c>
      <c r="AP51" s="129">
        <v>257.5</v>
      </c>
      <c r="AQ51" s="129">
        <v>257.5</v>
      </c>
      <c r="AR51" s="129">
        <v>257.5</v>
      </c>
      <c r="AS51" s="129">
        <v>257.5</v>
      </c>
      <c r="AT51" s="129">
        <v>257.5</v>
      </c>
      <c r="AU51" s="129">
        <v>257.5</v>
      </c>
      <c r="AV51" s="129">
        <v>257.5</v>
      </c>
    </row>
    <row r="52" spans="1:48" s="23" customFormat="1" ht="14.25" customHeight="1" x14ac:dyDescent="0.25">
      <c r="A52" s="22"/>
      <c r="B52" s="19" t="s">
        <v>20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9">
        <v>0</v>
      </c>
      <c r="Q52" s="129">
        <v>0</v>
      </c>
      <c r="R52" s="129">
        <v>0</v>
      </c>
      <c r="S52" s="129">
        <v>0</v>
      </c>
      <c r="T52" s="129">
        <v>0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0</v>
      </c>
      <c r="AB52" s="129">
        <v>0</v>
      </c>
      <c r="AC52" s="129">
        <v>0</v>
      </c>
      <c r="AD52" s="129">
        <v>0</v>
      </c>
      <c r="AE52" s="129">
        <v>0</v>
      </c>
      <c r="AF52" s="129">
        <v>0</v>
      </c>
      <c r="AG52" s="129">
        <v>0</v>
      </c>
      <c r="AH52" s="129">
        <v>0</v>
      </c>
      <c r="AI52" s="129">
        <v>0</v>
      </c>
      <c r="AJ52" s="129">
        <v>0</v>
      </c>
      <c r="AK52" s="129">
        <v>0</v>
      </c>
      <c r="AL52" s="129">
        <v>0</v>
      </c>
      <c r="AM52" s="129">
        <v>0</v>
      </c>
      <c r="AN52" s="129">
        <v>0</v>
      </c>
      <c r="AO52" s="129">
        <v>0</v>
      </c>
      <c r="AP52" s="129">
        <v>0</v>
      </c>
      <c r="AQ52" s="129">
        <v>0</v>
      </c>
      <c r="AR52" s="129">
        <v>0</v>
      </c>
      <c r="AS52" s="129">
        <v>0</v>
      </c>
      <c r="AT52" s="129">
        <v>0</v>
      </c>
      <c r="AU52" s="129">
        <v>0</v>
      </c>
      <c r="AV52" s="129">
        <v>0</v>
      </c>
    </row>
    <row r="53" spans="1:48" s="23" customFormat="1" ht="14.25" customHeight="1" x14ac:dyDescent="0.25">
      <c r="A53" s="22"/>
      <c r="B53" s="21" t="s">
        <v>72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9">
        <v>0</v>
      </c>
      <c r="Q53" s="129">
        <v>0</v>
      </c>
      <c r="R53" s="129">
        <v>0</v>
      </c>
      <c r="S53" s="129">
        <v>0</v>
      </c>
      <c r="T53" s="129">
        <v>0</v>
      </c>
      <c r="U53" s="129">
        <v>0</v>
      </c>
      <c r="V53" s="129">
        <v>0</v>
      </c>
      <c r="W53" s="129">
        <v>0</v>
      </c>
      <c r="X53" s="129">
        <v>0</v>
      </c>
      <c r="Y53" s="129">
        <v>0</v>
      </c>
      <c r="Z53" s="129">
        <v>0</v>
      </c>
      <c r="AA53" s="129">
        <v>0</v>
      </c>
      <c r="AB53" s="129">
        <v>0</v>
      </c>
      <c r="AC53" s="129">
        <v>0</v>
      </c>
      <c r="AD53" s="129">
        <v>0</v>
      </c>
      <c r="AE53" s="129">
        <v>0</v>
      </c>
      <c r="AF53" s="129">
        <v>0</v>
      </c>
      <c r="AG53" s="129">
        <v>0</v>
      </c>
      <c r="AH53" s="129">
        <v>0</v>
      </c>
      <c r="AI53" s="129">
        <v>0</v>
      </c>
      <c r="AJ53" s="129">
        <v>0</v>
      </c>
      <c r="AK53" s="129">
        <v>0</v>
      </c>
      <c r="AL53" s="129">
        <v>0</v>
      </c>
      <c r="AM53" s="129">
        <v>0</v>
      </c>
      <c r="AN53" s="129">
        <v>0</v>
      </c>
      <c r="AO53" s="129">
        <v>0</v>
      </c>
      <c r="AP53" s="129">
        <v>0</v>
      </c>
      <c r="AQ53" s="129">
        <v>0</v>
      </c>
      <c r="AR53" s="129">
        <v>0</v>
      </c>
      <c r="AS53" s="129">
        <v>0</v>
      </c>
      <c r="AT53" s="129">
        <v>0</v>
      </c>
      <c r="AU53" s="129">
        <v>0</v>
      </c>
      <c r="AV53" s="129">
        <v>0</v>
      </c>
    </row>
    <row r="54" spans="1:48" s="23" customFormat="1" ht="14.25" customHeight="1" x14ac:dyDescent="0.25">
      <c r="A54" s="22"/>
      <c r="B54" s="20" t="s">
        <v>77</v>
      </c>
      <c r="C54" s="129">
        <f t="shared" ref="C54" si="64">SUM(C55:C58)</f>
        <v>0</v>
      </c>
      <c r="D54" s="129">
        <f t="shared" ref="D54" si="65">SUM(D55:D58)</f>
        <v>0</v>
      </c>
      <c r="E54" s="129">
        <f t="shared" ref="E54" si="66">SUM(E55:E58)</f>
        <v>0</v>
      </c>
      <c r="F54" s="129">
        <f t="shared" ref="F54" si="67">SUM(F55:F58)</f>
        <v>0</v>
      </c>
      <c r="G54" s="129">
        <f t="shared" ref="G54" si="68">SUM(G55:G58)</f>
        <v>0</v>
      </c>
      <c r="H54" s="129">
        <f t="shared" ref="H54" si="69">SUM(H55:H58)</f>
        <v>0</v>
      </c>
      <c r="I54" s="129">
        <f t="shared" ref="I54" si="70">SUM(I55:I58)</f>
        <v>0</v>
      </c>
      <c r="J54" s="129">
        <f t="shared" ref="J54" si="71">SUM(J55:J58)</f>
        <v>0</v>
      </c>
      <c r="K54" s="129">
        <f t="shared" ref="K54" si="72">SUM(K55:K58)</f>
        <v>0</v>
      </c>
      <c r="L54" s="129">
        <f t="shared" ref="L54" si="73">SUM(L55:L58)</f>
        <v>0</v>
      </c>
      <c r="M54" s="129">
        <f t="shared" ref="M54" si="74">SUM(M55:M58)</f>
        <v>0</v>
      </c>
      <c r="N54" s="129">
        <f t="shared" ref="N54" si="75">SUM(N55:N58)</f>
        <v>0</v>
      </c>
      <c r="O54" s="129">
        <v>0</v>
      </c>
      <c r="P54" s="129">
        <v>0</v>
      </c>
      <c r="Q54" s="129">
        <v>0</v>
      </c>
      <c r="R54" s="129">
        <v>0</v>
      </c>
      <c r="S54" s="129">
        <v>0</v>
      </c>
      <c r="T54" s="129">
        <v>0</v>
      </c>
      <c r="U54" s="129">
        <v>0</v>
      </c>
      <c r="V54" s="129">
        <v>0</v>
      </c>
      <c r="W54" s="129">
        <v>0</v>
      </c>
      <c r="X54" s="129">
        <v>0</v>
      </c>
      <c r="Y54" s="129">
        <v>0</v>
      </c>
      <c r="Z54" s="129">
        <v>0</v>
      </c>
      <c r="AA54" s="129">
        <v>0</v>
      </c>
      <c r="AB54" s="129">
        <v>0</v>
      </c>
      <c r="AC54" s="129">
        <v>0</v>
      </c>
      <c r="AD54" s="129">
        <v>0</v>
      </c>
      <c r="AE54" s="129">
        <v>0</v>
      </c>
      <c r="AF54" s="129">
        <v>0</v>
      </c>
      <c r="AG54" s="129">
        <v>0</v>
      </c>
      <c r="AH54" s="129">
        <v>0</v>
      </c>
      <c r="AI54" s="129">
        <v>0</v>
      </c>
      <c r="AJ54" s="129">
        <v>0</v>
      </c>
      <c r="AK54" s="129">
        <v>0</v>
      </c>
      <c r="AL54" s="129">
        <v>0</v>
      </c>
      <c r="AM54" s="129">
        <v>0</v>
      </c>
      <c r="AN54" s="129">
        <v>0</v>
      </c>
      <c r="AO54" s="129">
        <v>0</v>
      </c>
      <c r="AP54" s="129">
        <v>0</v>
      </c>
      <c r="AQ54" s="129">
        <v>0</v>
      </c>
      <c r="AR54" s="129">
        <v>0</v>
      </c>
      <c r="AS54" s="129">
        <v>0</v>
      </c>
      <c r="AT54" s="129">
        <v>0</v>
      </c>
      <c r="AU54" s="129">
        <v>0</v>
      </c>
      <c r="AV54" s="129">
        <v>0</v>
      </c>
    </row>
    <row r="55" spans="1:48" s="23" customFormat="1" ht="14.25" customHeight="1" x14ac:dyDescent="0.25">
      <c r="A55" s="22"/>
      <c r="B55" s="19" t="s">
        <v>69</v>
      </c>
      <c r="C55" s="129">
        <v>0</v>
      </c>
      <c r="D55" s="129">
        <v>0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29">
        <v>0</v>
      </c>
      <c r="L55" s="129">
        <v>0</v>
      </c>
      <c r="M55" s="129">
        <v>0</v>
      </c>
      <c r="N55" s="129">
        <v>0</v>
      </c>
      <c r="O55" s="129">
        <v>0</v>
      </c>
      <c r="P55" s="129">
        <v>0</v>
      </c>
      <c r="Q55" s="129">
        <v>0</v>
      </c>
      <c r="R55" s="129">
        <v>0</v>
      </c>
      <c r="S55" s="129">
        <v>0</v>
      </c>
      <c r="T55" s="129">
        <v>0</v>
      </c>
      <c r="U55" s="129">
        <v>0</v>
      </c>
      <c r="V55" s="129">
        <v>0</v>
      </c>
      <c r="W55" s="129">
        <v>0</v>
      </c>
      <c r="X55" s="129">
        <v>0</v>
      </c>
      <c r="Y55" s="129">
        <v>0</v>
      </c>
      <c r="Z55" s="129">
        <v>0</v>
      </c>
      <c r="AA55" s="129">
        <v>0</v>
      </c>
      <c r="AB55" s="129">
        <v>0</v>
      </c>
      <c r="AC55" s="129">
        <v>0</v>
      </c>
      <c r="AD55" s="129">
        <v>0</v>
      </c>
      <c r="AE55" s="129">
        <v>0</v>
      </c>
      <c r="AF55" s="129">
        <v>0</v>
      </c>
      <c r="AG55" s="129">
        <v>0</v>
      </c>
      <c r="AH55" s="129">
        <v>0</v>
      </c>
      <c r="AI55" s="129">
        <v>0</v>
      </c>
      <c r="AJ55" s="129">
        <v>0</v>
      </c>
      <c r="AK55" s="129">
        <v>0</v>
      </c>
      <c r="AL55" s="129">
        <v>0</v>
      </c>
      <c r="AM55" s="129">
        <v>0</v>
      </c>
      <c r="AN55" s="129">
        <v>0</v>
      </c>
      <c r="AO55" s="129">
        <v>0</v>
      </c>
      <c r="AP55" s="129">
        <v>0</v>
      </c>
      <c r="AQ55" s="129">
        <v>0</v>
      </c>
      <c r="AR55" s="129">
        <v>0</v>
      </c>
      <c r="AS55" s="129">
        <v>0</v>
      </c>
      <c r="AT55" s="129">
        <v>0</v>
      </c>
      <c r="AU55" s="129">
        <v>0</v>
      </c>
      <c r="AV55" s="129">
        <v>0</v>
      </c>
    </row>
    <row r="56" spans="1:48" s="23" customFormat="1" ht="14.25" customHeight="1" x14ac:dyDescent="0.25">
      <c r="A56" s="22"/>
      <c r="B56" s="19" t="s">
        <v>70</v>
      </c>
      <c r="C56" s="129">
        <v>0</v>
      </c>
      <c r="D56" s="129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29">
        <v>0</v>
      </c>
      <c r="L56" s="129">
        <v>0</v>
      </c>
      <c r="M56" s="129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29">
        <v>0</v>
      </c>
      <c r="W56" s="129">
        <v>0</v>
      </c>
      <c r="X56" s="129">
        <v>0</v>
      </c>
      <c r="Y56" s="129">
        <v>0</v>
      </c>
      <c r="Z56" s="129">
        <v>0</v>
      </c>
      <c r="AA56" s="129">
        <v>0</v>
      </c>
      <c r="AB56" s="129">
        <v>0</v>
      </c>
      <c r="AC56" s="129">
        <v>0</v>
      </c>
      <c r="AD56" s="129">
        <v>0</v>
      </c>
      <c r="AE56" s="129">
        <v>0</v>
      </c>
      <c r="AF56" s="129">
        <v>0</v>
      </c>
      <c r="AG56" s="129">
        <v>0</v>
      </c>
      <c r="AH56" s="129">
        <v>0</v>
      </c>
      <c r="AI56" s="129">
        <v>0</v>
      </c>
      <c r="AJ56" s="129">
        <v>0</v>
      </c>
      <c r="AK56" s="129">
        <v>0</v>
      </c>
      <c r="AL56" s="129">
        <v>0</v>
      </c>
      <c r="AM56" s="129">
        <v>0</v>
      </c>
      <c r="AN56" s="129">
        <v>0</v>
      </c>
      <c r="AO56" s="129">
        <v>0</v>
      </c>
      <c r="AP56" s="129">
        <v>0</v>
      </c>
      <c r="AQ56" s="129">
        <v>0</v>
      </c>
      <c r="AR56" s="129">
        <v>0</v>
      </c>
      <c r="AS56" s="129">
        <v>0</v>
      </c>
      <c r="AT56" s="129">
        <v>0</v>
      </c>
      <c r="AU56" s="129">
        <v>0</v>
      </c>
      <c r="AV56" s="129">
        <v>0</v>
      </c>
    </row>
    <row r="57" spans="1:48" s="23" customFormat="1" ht="14.25" customHeight="1" x14ac:dyDescent="0.25">
      <c r="A57" s="22"/>
      <c r="B57" s="19" t="s">
        <v>71</v>
      </c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29">
        <v>0</v>
      </c>
      <c r="O57" s="129">
        <v>0</v>
      </c>
      <c r="P57" s="129">
        <v>0</v>
      </c>
      <c r="Q57" s="129">
        <v>0</v>
      </c>
      <c r="R57" s="129">
        <v>0</v>
      </c>
      <c r="S57" s="129">
        <v>0</v>
      </c>
      <c r="T57" s="129">
        <v>0</v>
      </c>
      <c r="U57" s="129">
        <v>0</v>
      </c>
      <c r="V57" s="129">
        <v>0</v>
      </c>
      <c r="W57" s="129">
        <v>0</v>
      </c>
      <c r="X57" s="129">
        <v>0</v>
      </c>
      <c r="Y57" s="129">
        <v>0</v>
      </c>
      <c r="Z57" s="129">
        <v>0</v>
      </c>
      <c r="AA57" s="129">
        <v>0</v>
      </c>
      <c r="AB57" s="129">
        <v>0</v>
      </c>
      <c r="AC57" s="129">
        <v>0</v>
      </c>
      <c r="AD57" s="129">
        <v>0</v>
      </c>
      <c r="AE57" s="129">
        <v>0</v>
      </c>
      <c r="AF57" s="129">
        <v>0</v>
      </c>
      <c r="AG57" s="129">
        <v>0</v>
      </c>
      <c r="AH57" s="129">
        <v>0</v>
      </c>
      <c r="AI57" s="129">
        <v>0</v>
      </c>
      <c r="AJ57" s="129">
        <v>0</v>
      </c>
      <c r="AK57" s="129">
        <v>0</v>
      </c>
      <c r="AL57" s="129">
        <v>0</v>
      </c>
      <c r="AM57" s="129">
        <v>0</v>
      </c>
      <c r="AN57" s="129">
        <v>0</v>
      </c>
      <c r="AO57" s="129">
        <v>0</v>
      </c>
      <c r="AP57" s="129">
        <v>0</v>
      </c>
      <c r="AQ57" s="129">
        <v>0</v>
      </c>
      <c r="AR57" s="129">
        <v>0</v>
      </c>
      <c r="AS57" s="129">
        <v>0</v>
      </c>
      <c r="AT57" s="129">
        <v>0</v>
      </c>
      <c r="AU57" s="129">
        <v>0</v>
      </c>
      <c r="AV57" s="129">
        <v>0</v>
      </c>
    </row>
    <row r="58" spans="1:48" s="23" customFormat="1" ht="14.25" customHeight="1" x14ac:dyDescent="0.25">
      <c r="A58" s="22"/>
      <c r="B58" s="19" t="s">
        <v>20</v>
      </c>
      <c r="C58" s="129">
        <v>0</v>
      </c>
      <c r="D58" s="129">
        <v>0</v>
      </c>
      <c r="E58" s="129">
        <v>0</v>
      </c>
      <c r="F58" s="129">
        <v>0</v>
      </c>
      <c r="G58" s="129">
        <v>0</v>
      </c>
      <c r="H58" s="129">
        <v>0</v>
      </c>
      <c r="I58" s="129">
        <v>0</v>
      </c>
      <c r="J58" s="129">
        <v>0</v>
      </c>
      <c r="K58" s="129">
        <v>0</v>
      </c>
      <c r="L58" s="129">
        <v>0</v>
      </c>
      <c r="M58" s="129">
        <v>0</v>
      </c>
      <c r="N58" s="129">
        <v>0</v>
      </c>
      <c r="O58" s="129">
        <v>0</v>
      </c>
      <c r="P58" s="129">
        <v>0</v>
      </c>
      <c r="Q58" s="129">
        <v>0</v>
      </c>
      <c r="R58" s="129">
        <v>0</v>
      </c>
      <c r="S58" s="129">
        <v>0</v>
      </c>
      <c r="T58" s="129">
        <v>0</v>
      </c>
      <c r="U58" s="129">
        <v>0</v>
      </c>
      <c r="V58" s="129">
        <v>0</v>
      </c>
      <c r="W58" s="129">
        <v>0</v>
      </c>
      <c r="X58" s="129">
        <v>0</v>
      </c>
      <c r="Y58" s="129">
        <v>0</v>
      </c>
      <c r="Z58" s="129">
        <v>0</v>
      </c>
      <c r="AA58" s="129">
        <v>0</v>
      </c>
      <c r="AB58" s="129">
        <v>0</v>
      </c>
      <c r="AC58" s="129">
        <v>0</v>
      </c>
      <c r="AD58" s="129">
        <v>0</v>
      </c>
      <c r="AE58" s="129">
        <v>0</v>
      </c>
      <c r="AF58" s="129">
        <v>0</v>
      </c>
      <c r="AG58" s="129">
        <v>0</v>
      </c>
      <c r="AH58" s="129">
        <v>0</v>
      </c>
      <c r="AI58" s="129">
        <v>0</v>
      </c>
      <c r="AJ58" s="129">
        <v>0</v>
      </c>
      <c r="AK58" s="129">
        <v>0</v>
      </c>
      <c r="AL58" s="129">
        <v>0</v>
      </c>
      <c r="AM58" s="129">
        <v>0</v>
      </c>
      <c r="AN58" s="129">
        <v>0</v>
      </c>
      <c r="AO58" s="129">
        <v>0</v>
      </c>
      <c r="AP58" s="129">
        <v>0</v>
      </c>
      <c r="AQ58" s="129">
        <v>0</v>
      </c>
      <c r="AR58" s="129">
        <v>0</v>
      </c>
      <c r="AS58" s="129">
        <v>0</v>
      </c>
      <c r="AT58" s="129">
        <v>0</v>
      </c>
      <c r="AU58" s="129">
        <v>0</v>
      </c>
      <c r="AV58" s="129">
        <v>0</v>
      </c>
    </row>
    <row r="59" spans="1:48" s="23" customFormat="1" ht="14.25" customHeight="1" x14ac:dyDescent="0.25">
      <c r="A59" s="22"/>
      <c r="B59" s="21" t="s">
        <v>72</v>
      </c>
      <c r="C59" s="129">
        <v>0</v>
      </c>
      <c r="D59" s="129">
        <v>0</v>
      </c>
      <c r="E59" s="129">
        <v>0</v>
      </c>
      <c r="F59" s="129">
        <v>0</v>
      </c>
      <c r="G59" s="129">
        <v>0</v>
      </c>
      <c r="H59" s="129">
        <v>0</v>
      </c>
      <c r="I59" s="129">
        <v>0</v>
      </c>
      <c r="J59" s="129">
        <v>0</v>
      </c>
      <c r="K59" s="129">
        <v>0</v>
      </c>
      <c r="L59" s="129">
        <v>0</v>
      </c>
      <c r="M59" s="129">
        <v>0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0</v>
      </c>
      <c r="U59" s="129">
        <v>0</v>
      </c>
      <c r="V59" s="129">
        <v>0</v>
      </c>
      <c r="W59" s="129">
        <v>0</v>
      </c>
      <c r="X59" s="129">
        <v>0</v>
      </c>
      <c r="Y59" s="129">
        <v>0</v>
      </c>
      <c r="Z59" s="129">
        <v>0</v>
      </c>
      <c r="AA59" s="129">
        <v>0</v>
      </c>
      <c r="AB59" s="129">
        <v>0</v>
      </c>
      <c r="AC59" s="129">
        <v>0</v>
      </c>
      <c r="AD59" s="129">
        <v>0</v>
      </c>
      <c r="AE59" s="129">
        <v>0</v>
      </c>
      <c r="AF59" s="129">
        <v>0</v>
      </c>
      <c r="AG59" s="129">
        <v>0</v>
      </c>
      <c r="AH59" s="129">
        <v>0</v>
      </c>
      <c r="AI59" s="129">
        <v>0</v>
      </c>
      <c r="AJ59" s="129">
        <v>0</v>
      </c>
      <c r="AK59" s="129">
        <v>0</v>
      </c>
      <c r="AL59" s="129">
        <v>0</v>
      </c>
      <c r="AM59" s="129">
        <v>0</v>
      </c>
      <c r="AN59" s="129">
        <v>0</v>
      </c>
      <c r="AO59" s="129">
        <v>0</v>
      </c>
      <c r="AP59" s="129">
        <v>0</v>
      </c>
      <c r="AQ59" s="129">
        <v>0</v>
      </c>
      <c r="AR59" s="129">
        <v>0</v>
      </c>
      <c r="AS59" s="129">
        <v>0</v>
      </c>
      <c r="AT59" s="129">
        <v>0</v>
      </c>
      <c r="AU59" s="129">
        <v>0</v>
      </c>
      <c r="AV59" s="129">
        <v>0</v>
      </c>
    </row>
    <row r="60" spans="1:48" s="23" customFormat="1" ht="14.25" customHeight="1" x14ac:dyDescent="0.25">
      <c r="A60" s="12"/>
      <c r="B60" s="20" t="s">
        <v>78</v>
      </c>
      <c r="C60" s="129">
        <f t="shared" ref="C60" si="76">SUM(C61:C64)</f>
        <v>3199</v>
      </c>
      <c r="D60" s="129">
        <f t="shared" ref="D60" si="77">SUM(D61:D64)</f>
        <v>3246.3</v>
      </c>
      <c r="E60" s="129">
        <f t="shared" ref="E60" si="78">SUM(E61:E64)</f>
        <v>3287.3</v>
      </c>
      <c r="F60" s="129">
        <f t="shared" ref="F60" si="79">SUM(F61:F64)</f>
        <v>3271.5</v>
      </c>
      <c r="G60" s="129">
        <f t="shared" ref="G60" si="80">SUM(G61:G64)</f>
        <v>3576.5</v>
      </c>
      <c r="H60" s="129">
        <f t="shared" ref="H60" si="81">SUM(H61:H64)</f>
        <v>3818.6</v>
      </c>
      <c r="I60" s="129">
        <f t="shared" ref="I60" si="82">SUM(I61:I64)</f>
        <v>3708.8</v>
      </c>
      <c r="J60" s="129">
        <f t="shared" ref="J60" si="83">SUM(J61:J64)</f>
        <v>3561.2</v>
      </c>
      <c r="K60" s="129">
        <f t="shared" ref="K60" si="84">SUM(K61:K64)</f>
        <v>3657.2</v>
      </c>
      <c r="L60" s="129">
        <f t="shared" ref="L60" si="85">SUM(L61:L64)</f>
        <v>3838.3</v>
      </c>
      <c r="M60" s="129">
        <f t="shared" ref="M60" si="86">SUM(M61:M64)</f>
        <v>3907.3</v>
      </c>
      <c r="N60" s="129">
        <f t="shared" ref="N60" si="87">SUM(N61:N64)</f>
        <v>3873.9</v>
      </c>
      <c r="O60" s="129">
        <v>3932.8999999999992</v>
      </c>
      <c r="P60" s="129">
        <v>4032.0999999999995</v>
      </c>
      <c r="Q60" s="129">
        <v>4128.7</v>
      </c>
      <c r="R60" s="129">
        <v>4524.3999999999996</v>
      </c>
      <c r="S60" s="129">
        <v>4987.0999999999995</v>
      </c>
      <c r="T60" s="129">
        <v>4986.2999999999993</v>
      </c>
      <c r="U60" s="129">
        <v>5075.2999999999993</v>
      </c>
      <c r="V60" s="129">
        <v>5123.4999999999991</v>
      </c>
      <c r="W60" s="129">
        <v>5236.4999999999991</v>
      </c>
      <c r="X60" s="129">
        <v>5281.6</v>
      </c>
      <c r="Y60" s="129">
        <v>5338.0999999999995</v>
      </c>
      <c r="Z60" s="129">
        <v>5388.5</v>
      </c>
      <c r="AA60" s="129">
        <v>5455.9999999999991</v>
      </c>
      <c r="AB60" s="129">
        <v>5534.9</v>
      </c>
      <c r="AC60" s="129">
        <v>5623.4</v>
      </c>
      <c r="AD60" s="129">
        <v>5729.6999999999989</v>
      </c>
      <c r="AE60" s="129">
        <v>5752.8999999999987</v>
      </c>
      <c r="AF60" s="129">
        <v>5779</v>
      </c>
      <c r="AG60" s="129">
        <v>5802.5999999999995</v>
      </c>
      <c r="AH60" s="129">
        <v>5822.5999999999995</v>
      </c>
      <c r="AI60" s="129">
        <v>5992</v>
      </c>
      <c r="AJ60" s="129">
        <v>6164.5999999999995</v>
      </c>
      <c r="AK60" s="129">
        <v>6377.4999999999991</v>
      </c>
      <c r="AL60" s="129">
        <v>6479.1999999999989</v>
      </c>
      <c r="AM60" s="129">
        <v>6602.9</v>
      </c>
      <c r="AN60" s="129">
        <v>6715.5</v>
      </c>
      <c r="AO60" s="129">
        <v>6840.7999999999993</v>
      </c>
      <c r="AP60" s="129">
        <v>6977.1</v>
      </c>
      <c r="AQ60" s="129">
        <v>7112.3243530000009</v>
      </c>
      <c r="AR60" s="129">
        <v>7239.2005510000008</v>
      </c>
      <c r="AS60" s="129">
        <v>7365.5457360000009</v>
      </c>
      <c r="AT60" s="129">
        <v>7513.7246840000007</v>
      </c>
      <c r="AU60" s="129">
        <v>7612.7649510000001</v>
      </c>
      <c r="AV60" s="129">
        <v>7616.9989541400009</v>
      </c>
    </row>
    <row r="61" spans="1:48" s="23" customFormat="1" ht="14.25" customHeight="1" x14ac:dyDescent="0.25">
      <c r="A61" s="12"/>
      <c r="B61" s="19" t="s">
        <v>69</v>
      </c>
      <c r="C61" s="129">
        <v>0</v>
      </c>
      <c r="D61" s="129">
        <v>0</v>
      </c>
      <c r="E61" s="129">
        <v>0</v>
      </c>
      <c r="F61" s="129">
        <v>0</v>
      </c>
      <c r="G61" s="129">
        <v>0</v>
      </c>
      <c r="H61" s="129">
        <v>0</v>
      </c>
      <c r="I61" s="129">
        <v>0</v>
      </c>
      <c r="J61" s="129">
        <v>0</v>
      </c>
      <c r="K61" s="129">
        <v>0</v>
      </c>
      <c r="L61" s="129">
        <v>0</v>
      </c>
      <c r="M61" s="129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29">
        <v>0</v>
      </c>
      <c r="W61" s="129">
        <v>0</v>
      </c>
      <c r="X61" s="129">
        <v>0</v>
      </c>
      <c r="Y61" s="129">
        <v>0</v>
      </c>
      <c r="Z61" s="129">
        <v>0</v>
      </c>
      <c r="AA61" s="129">
        <v>0</v>
      </c>
      <c r="AB61" s="129">
        <v>0</v>
      </c>
      <c r="AC61" s="129">
        <v>0</v>
      </c>
      <c r="AD61" s="129">
        <v>0</v>
      </c>
      <c r="AE61" s="129">
        <v>0</v>
      </c>
      <c r="AF61" s="129">
        <v>0</v>
      </c>
      <c r="AG61" s="129">
        <v>0</v>
      </c>
      <c r="AH61" s="129">
        <v>0</v>
      </c>
      <c r="AI61" s="129">
        <v>0</v>
      </c>
      <c r="AJ61" s="129">
        <v>0</v>
      </c>
      <c r="AK61" s="129">
        <v>0</v>
      </c>
      <c r="AL61" s="129">
        <v>0</v>
      </c>
      <c r="AM61" s="129">
        <v>0</v>
      </c>
      <c r="AN61" s="129">
        <v>0</v>
      </c>
      <c r="AO61" s="129">
        <v>0</v>
      </c>
      <c r="AP61" s="129">
        <v>0</v>
      </c>
      <c r="AQ61" s="129">
        <v>0</v>
      </c>
      <c r="AR61" s="129">
        <v>0</v>
      </c>
      <c r="AS61" s="129">
        <v>0</v>
      </c>
      <c r="AT61" s="129">
        <v>0</v>
      </c>
      <c r="AU61" s="129">
        <v>0</v>
      </c>
      <c r="AV61" s="129">
        <v>0</v>
      </c>
    </row>
    <row r="62" spans="1:48" s="23" customFormat="1" ht="14.25" customHeight="1" x14ac:dyDescent="0.25">
      <c r="A62" s="12"/>
      <c r="B62" s="19" t="s">
        <v>70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129">
        <v>0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  <c r="T62" s="129">
        <v>0</v>
      </c>
      <c r="U62" s="129">
        <v>0</v>
      </c>
      <c r="V62" s="129">
        <v>0</v>
      </c>
      <c r="W62" s="129">
        <v>0</v>
      </c>
      <c r="X62" s="129">
        <v>0</v>
      </c>
      <c r="Y62" s="129">
        <v>0</v>
      </c>
      <c r="Z62" s="129">
        <v>0</v>
      </c>
      <c r="AA62" s="129">
        <v>0</v>
      </c>
      <c r="AB62" s="129">
        <v>0</v>
      </c>
      <c r="AC62" s="129">
        <v>0</v>
      </c>
      <c r="AD62" s="129">
        <v>0</v>
      </c>
      <c r="AE62" s="129">
        <v>0</v>
      </c>
      <c r="AF62" s="129">
        <v>0</v>
      </c>
      <c r="AG62" s="129">
        <v>0</v>
      </c>
      <c r="AH62" s="129">
        <v>0</v>
      </c>
      <c r="AI62" s="129">
        <v>0</v>
      </c>
      <c r="AJ62" s="129">
        <v>0</v>
      </c>
      <c r="AK62" s="129">
        <v>0</v>
      </c>
      <c r="AL62" s="129">
        <v>0</v>
      </c>
      <c r="AM62" s="129">
        <v>0</v>
      </c>
      <c r="AN62" s="129">
        <v>0</v>
      </c>
      <c r="AO62" s="129">
        <v>0</v>
      </c>
      <c r="AP62" s="129">
        <v>0</v>
      </c>
      <c r="AQ62" s="129">
        <v>0</v>
      </c>
      <c r="AR62" s="129">
        <v>0</v>
      </c>
      <c r="AS62" s="129">
        <v>0</v>
      </c>
      <c r="AT62" s="129">
        <v>0</v>
      </c>
      <c r="AU62" s="129">
        <v>0</v>
      </c>
      <c r="AV62" s="129">
        <v>0</v>
      </c>
    </row>
    <row r="63" spans="1:48" s="23" customFormat="1" ht="14.25" customHeight="1" x14ac:dyDescent="0.25">
      <c r="A63" s="12"/>
      <c r="B63" s="19" t="s">
        <v>71</v>
      </c>
      <c r="C63" s="129">
        <v>0</v>
      </c>
      <c r="D63" s="12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29">
        <v>0</v>
      </c>
      <c r="L63" s="129">
        <v>0</v>
      </c>
      <c r="M63" s="129">
        <v>0</v>
      </c>
      <c r="N63" s="129">
        <v>0</v>
      </c>
      <c r="O63" s="129">
        <v>0</v>
      </c>
      <c r="P63" s="129">
        <v>0</v>
      </c>
      <c r="Q63" s="129">
        <v>0</v>
      </c>
      <c r="R63" s="129">
        <v>0</v>
      </c>
      <c r="S63" s="129">
        <v>0</v>
      </c>
      <c r="T63" s="129">
        <v>0</v>
      </c>
      <c r="U63" s="129">
        <v>0</v>
      </c>
      <c r="V63" s="129">
        <v>0</v>
      </c>
      <c r="W63" s="129">
        <v>0</v>
      </c>
      <c r="X63" s="129">
        <v>0</v>
      </c>
      <c r="Y63" s="129">
        <v>0</v>
      </c>
      <c r="Z63" s="129">
        <v>0</v>
      </c>
      <c r="AA63" s="129">
        <v>0</v>
      </c>
      <c r="AB63" s="129">
        <v>0</v>
      </c>
      <c r="AC63" s="129">
        <v>0</v>
      </c>
      <c r="AD63" s="129">
        <v>0</v>
      </c>
      <c r="AE63" s="129">
        <v>0</v>
      </c>
      <c r="AF63" s="129">
        <v>0</v>
      </c>
      <c r="AG63" s="129">
        <v>0</v>
      </c>
      <c r="AH63" s="129">
        <v>0</v>
      </c>
      <c r="AI63" s="129">
        <v>0</v>
      </c>
      <c r="AJ63" s="129">
        <v>0</v>
      </c>
      <c r="AK63" s="129">
        <v>0</v>
      </c>
      <c r="AL63" s="129">
        <v>0</v>
      </c>
      <c r="AM63" s="129">
        <v>0</v>
      </c>
      <c r="AN63" s="129">
        <v>0</v>
      </c>
      <c r="AO63" s="129">
        <v>0</v>
      </c>
      <c r="AP63" s="129">
        <v>0</v>
      </c>
      <c r="AQ63" s="129">
        <v>0</v>
      </c>
      <c r="AR63" s="129">
        <v>0</v>
      </c>
      <c r="AS63" s="129">
        <v>0</v>
      </c>
      <c r="AT63" s="129">
        <v>0</v>
      </c>
      <c r="AU63" s="129">
        <v>0</v>
      </c>
      <c r="AV63" s="129">
        <v>0</v>
      </c>
    </row>
    <row r="64" spans="1:48" s="23" customFormat="1" ht="14.25" customHeight="1" x14ac:dyDescent="0.25">
      <c r="A64" s="12"/>
      <c r="B64" s="19" t="s">
        <v>20</v>
      </c>
      <c r="C64" s="129">
        <v>3199</v>
      </c>
      <c r="D64" s="129">
        <v>3246.3</v>
      </c>
      <c r="E64" s="129">
        <v>3287.3</v>
      </c>
      <c r="F64" s="129">
        <v>3271.5</v>
      </c>
      <c r="G64" s="129">
        <v>3576.5</v>
      </c>
      <c r="H64" s="129">
        <v>3818.6</v>
      </c>
      <c r="I64" s="129">
        <v>3708.8</v>
      </c>
      <c r="J64" s="129">
        <v>3561.2</v>
      </c>
      <c r="K64" s="129">
        <v>3657.2</v>
      </c>
      <c r="L64" s="129">
        <v>3838.3</v>
      </c>
      <c r="M64" s="129">
        <v>3907.3</v>
      </c>
      <c r="N64" s="129">
        <v>3873.9</v>
      </c>
      <c r="O64" s="129">
        <v>3932.8999999999992</v>
      </c>
      <c r="P64" s="129">
        <v>4032.0999999999995</v>
      </c>
      <c r="Q64" s="129">
        <v>4128.7</v>
      </c>
      <c r="R64" s="129">
        <v>4524.3999999999996</v>
      </c>
      <c r="S64" s="129">
        <v>4987.0999999999995</v>
      </c>
      <c r="T64" s="129">
        <v>4986.2999999999993</v>
      </c>
      <c r="U64" s="129">
        <v>5075.2999999999993</v>
      </c>
      <c r="V64" s="129">
        <v>5123.4999999999991</v>
      </c>
      <c r="W64" s="129">
        <v>5236.4999999999991</v>
      </c>
      <c r="X64" s="129">
        <v>5281.6</v>
      </c>
      <c r="Y64" s="129">
        <v>5338.0999999999995</v>
      </c>
      <c r="Z64" s="129">
        <v>5388.5</v>
      </c>
      <c r="AA64" s="129">
        <v>5455.9999999999991</v>
      </c>
      <c r="AB64" s="129">
        <v>5534.9</v>
      </c>
      <c r="AC64" s="129">
        <v>5623.4</v>
      </c>
      <c r="AD64" s="129">
        <v>5729.6999999999989</v>
      </c>
      <c r="AE64" s="129">
        <v>5752.8999999999987</v>
      </c>
      <c r="AF64" s="129">
        <v>5779</v>
      </c>
      <c r="AG64" s="129">
        <v>5802.5999999999995</v>
      </c>
      <c r="AH64" s="129">
        <v>5822.5999999999995</v>
      </c>
      <c r="AI64" s="129">
        <v>5992</v>
      </c>
      <c r="AJ64" s="129">
        <v>6164.5999999999995</v>
      </c>
      <c r="AK64" s="129">
        <v>6377.4999999999991</v>
      </c>
      <c r="AL64" s="129">
        <v>6479.1999999999989</v>
      </c>
      <c r="AM64" s="129">
        <v>6602.9</v>
      </c>
      <c r="AN64" s="129">
        <v>6715.5</v>
      </c>
      <c r="AO64" s="129">
        <v>6840.7999999999993</v>
      </c>
      <c r="AP64" s="129">
        <v>6977.1</v>
      </c>
      <c r="AQ64" s="129">
        <v>7112.3243530000009</v>
      </c>
      <c r="AR64" s="129">
        <v>7239.2005510000008</v>
      </c>
      <c r="AS64" s="129">
        <v>7365.5457360000009</v>
      </c>
      <c r="AT64" s="129">
        <v>7513.7246840000007</v>
      </c>
      <c r="AU64" s="129">
        <v>7612.7649510000001</v>
      </c>
      <c r="AV64" s="129">
        <v>7616.9989541400009</v>
      </c>
    </row>
    <row r="65" spans="1:48" s="23" customFormat="1" ht="14.25" customHeight="1" x14ac:dyDescent="0.25">
      <c r="A65" s="12"/>
      <c r="B65" s="21" t="s">
        <v>72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v>0</v>
      </c>
      <c r="I65" s="129">
        <v>0</v>
      </c>
      <c r="J65" s="129">
        <v>0</v>
      </c>
      <c r="K65" s="129">
        <v>0</v>
      </c>
      <c r="L65" s="129">
        <v>0</v>
      </c>
      <c r="M65" s="129">
        <v>0</v>
      </c>
      <c r="N65" s="129">
        <v>0</v>
      </c>
      <c r="O65" s="129">
        <v>0</v>
      </c>
      <c r="P65" s="129">
        <v>0</v>
      </c>
      <c r="Q65" s="129">
        <v>0</v>
      </c>
      <c r="R65" s="129">
        <v>0</v>
      </c>
      <c r="S65" s="129">
        <v>0</v>
      </c>
      <c r="T65" s="129">
        <v>0</v>
      </c>
      <c r="U65" s="129">
        <v>0</v>
      </c>
      <c r="V65" s="129">
        <v>0</v>
      </c>
      <c r="W65" s="129">
        <v>0</v>
      </c>
      <c r="X65" s="129">
        <v>0</v>
      </c>
      <c r="Y65" s="129">
        <v>0</v>
      </c>
      <c r="Z65" s="129">
        <v>0</v>
      </c>
      <c r="AA65" s="129">
        <v>0</v>
      </c>
      <c r="AB65" s="129">
        <v>0</v>
      </c>
      <c r="AC65" s="129">
        <v>0</v>
      </c>
      <c r="AD65" s="129">
        <v>0</v>
      </c>
      <c r="AE65" s="129">
        <v>0</v>
      </c>
      <c r="AF65" s="129">
        <v>0</v>
      </c>
      <c r="AG65" s="129">
        <v>0</v>
      </c>
      <c r="AH65" s="129">
        <v>0</v>
      </c>
      <c r="AI65" s="129">
        <v>0</v>
      </c>
      <c r="AJ65" s="129">
        <v>0</v>
      </c>
      <c r="AK65" s="129">
        <v>0</v>
      </c>
      <c r="AL65" s="129">
        <v>0</v>
      </c>
      <c r="AM65" s="129">
        <v>0</v>
      </c>
      <c r="AN65" s="129">
        <v>0</v>
      </c>
      <c r="AO65" s="129">
        <v>0</v>
      </c>
      <c r="AP65" s="129">
        <v>0</v>
      </c>
      <c r="AQ65" s="129">
        <v>0</v>
      </c>
      <c r="AR65" s="129">
        <v>0</v>
      </c>
      <c r="AS65" s="129">
        <v>0</v>
      </c>
      <c r="AT65" s="129">
        <v>0</v>
      </c>
      <c r="AU65" s="129">
        <v>0</v>
      </c>
      <c r="AV65" s="129">
        <v>0</v>
      </c>
    </row>
    <row r="66" spans="1:48" s="23" customFormat="1" ht="14.25" customHeight="1" x14ac:dyDescent="0.25">
      <c r="A66" s="22"/>
      <c r="B66" s="20" t="s">
        <v>79</v>
      </c>
      <c r="C66" s="129">
        <f t="shared" ref="C66" si="88">SUM(C67:C70)</f>
        <v>963.42899999999997</v>
      </c>
      <c r="D66" s="129">
        <f t="shared" ref="D66" si="89">SUM(D67:D70)</f>
        <v>1044.6289999999999</v>
      </c>
      <c r="E66" s="129">
        <f t="shared" ref="E66" si="90">SUM(E67:E70)</f>
        <v>1185.6290000000001</v>
      </c>
      <c r="F66" s="129">
        <f t="shared" ref="F66" si="91">SUM(F67:F70)</f>
        <v>966.72900000000004</v>
      </c>
      <c r="G66" s="129">
        <f t="shared" ref="G66" si="92">SUM(G67:G70)</f>
        <v>778.32899999999995</v>
      </c>
      <c r="H66" s="129">
        <f t="shared" ref="H66" si="93">SUM(H67:H70)</f>
        <v>877.72900000000004</v>
      </c>
      <c r="I66" s="129">
        <f t="shared" ref="I66" si="94">SUM(I67:I70)</f>
        <v>945.52899999999988</v>
      </c>
      <c r="J66" s="129">
        <f t="shared" ref="J66" si="95">SUM(J67:J70)</f>
        <v>1055.329</v>
      </c>
      <c r="K66" s="129">
        <f t="shared" ref="K66" si="96">SUM(K67:K70)</f>
        <v>1029.2289999999998</v>
      </c>
      <c r="L66" s="129">
        <f t="shared" ref="L66" si="97">SUM(L67:L70)</f>
        <v>1088.829</v>
      </c>
      <c r="M66" s="129">
        <f t="shared" ref="M66" si="98">SUM(M67:M70)</f>
        <v>1160.2289999999998</v>
      </c>
      <c r="N66" s="129">
        <f t="shared" ref="N66" si="99">SUM(N67:N70)</f>
        <v>849.72900000000004</v>
      </c>
      <c r="O66" s="129">
        <v>612.20000000000016</v>
      </c>
      <c r="P66" s="129">
        <v>774.40000000000009</v>
      </c>
      <c r="Q66" s="129">
        <v>730.7</v>
      </c>
      <c r="R66" s="129">
        <v>676.90000000000009</v>
      </c>
      <c r="S66" s="129">
        <v>847.7</v>
      </c>
      <c r="T66" s="129">
        <v>960.69999999999993</v>
      </c>
      <c r="U66" s="129">
        <v>989.6</v>
      </c>
      <c r="V66" s="129">
        <v>794.8</v>
      </c>
      <c r="W66" s="129">
        <v>775.90000000000009</v>
      </c>
      <c r="X66" s="129">
        <v>731.90000000000009</v>
      </c>
      <c r="Y66" s="129">
        <v>776.9</v>
      </c>
      <c r="Z66" s="129">
        <v>808.7</v>
      </c>
      <c r="AA66" s="129">
        <v>716.80000000000018</v>
      </c>
      <c r="AB66" s="129">
        <v>687.80000000000018</v>
      </c>
      <c r="AC66" s="129">
        <v>699.10000000000014</v>
      </c>
      <c r="AD66" s="129">
        <v>657.00000000000011</v>
      </c>
      <c r="AE66" s="129">
        <v>844.65795905999994</v>
      </c>
      <c r="AF66" s="129">
        <v>809.55598411000005</v>
      </c>
      <c r="AG66" s="129">
        <v>751.66464630000007</v>
      </c>
      <c r="AH66" s="129">
        <v>726.10328298000002</v>
      </c>
      <c r="AI66" s="129">
        <v>1155.9978766200002</v>
      </c>
      <c r="AJ66" s="129">
        <v>1430.86680406</v>
      </c>
      <c r="AK66" s="129">
        <v>1625.1812806399998</v>
      </c>
      <c r="AL66" s="129">
        <v>1749.7617359800001</v>
      </c>
      <c r="AM66" s="129">
        <v>1887.6908045300002</v>
      </c>
      <c r="AN66" s="129">
        <v>1917.5655237100004</v>
      </c>
      <c r="AO66" s="129">
        <v>1882.7514787000005</v>
      </c>
      <c r="AP66" s="129">
        <v>2017.3769740200005</v>
      </c>
      <c r="AQ66" s="129">
        <v>2106.9161879000003</v>
      </c>
      <c r="AR66" s="129">
        <v>2142.7794816300006</v>
      </c>
      <c r="AS66" s="129">
        <v>2200.8663111300007</v>
      </c>
      <c r="AT66" s="129">
        <v>2202.8978224000011</v>
      </c>
      <c r="AU66" s="129">
        <v>2258.321280650001</v>
      </c>
      <c r="AV66" s="129">
        <v>2124.6351217100009</v>
      </c>
    </row>
    <row r="67" spans="1:48" s="23" customFormat="1" ht="14.25" customHeight="1" x14ac:dyDescent="0.25">
      <c r="A67" s="22"/>
      <c r="B67" s="19" t="s">
        <v>69</v>
      </c>
      <c r="C67" s="129">
        <v>0</v>
      </c>
      <c r="D67" s="129">
        <v>21</v>
      </c>
      <c r="E67" s="129">
        <v>32.200000000000003</v>
      </c>
      <c r="F67" s="129">
        <v>36</v>
      </c>
      <c r="G67" s="129">
        <v>10</v>
      </c>
      <c r="H67" s="129">
        <v>14.3</v>
      </c>
      <c r="I67" s="129">
        <v>19.5</v>
      </c>
      <c r="J67" s="129">
        <v>32.200000000000003</v>
      </c>
      <c r="K67" s="129">
        <v>72.8</v>
      </c>
      <c r="L67" s="129">
        <v>22.5</v>
      </c>
      <c r="M67" s="129">
        <v>15.4</v>
      </c>
      <c r="N67" s="129">
        <v>4.5999999999999996</v>
      </c>
      <c r="O67" s="129">
        <v>41.000000000000014</v>
      </c>
      <c r="P67" s="129">
        <v>90.300000000000011</v>
      </c>
      <c r="Q67" s="129">
        <v>112.50000000000001</v>
      </c>
      <c r="R67" s="129">
        <v>0</v>
      </c>
      <c r="S67" s="129">
        <v>0</v>
      </c>
      <c r="T67" s="129">
        <v>0</v>
      </c>
      <c r="U67" s="129">
        <v>0</v>
      </c>
      <c r="V67" s="129">
        <v>0.5</v>
      </c>
      <c r="W67" s="129">
        <v>0.8</v>
      </c>
      <c r="X67" s="129">
        <v>1</v>
      </c>
      <c r="Y67" s="129">
        <v>1</v>
      </c>
      <c r="Z67" s="129">
        <v>1</v>
      </c>
      <c r="AA67" s="129">
        <v>1</v>
      </c>
      <c r="AB67" s="129">
        <v>1</v>
      </c>
      <c r="AC67" s="129">
        <v>1</v>
      </c>
      <c r="AD67" s="129">
        <v>1</v>
      </c>
      <c r="AE67" s="129">
        <v>0.5</v>
      </c>
      <c r="AF67" s="129">
        <v>0.5</v>
      </c>
      <c r="AG67" s="129">
        <v>0.5</v>
      </c>
      <c r="AH67" s="129">
        <v>0.5</v>
      </c>
      <c r="AI67" s="129">
        <v>0.5</v>
      </c>
      <c r="AJ67" s="129">
        <v>0.5</v>
      </c>
      <c r="AK67" s="129">
        <v>0.5</v>
      </c>
      <c r="AL67" s="129">
        <v>0.5</v>
      </c>
      <c r="AM67" s="129">
        <v>0.5</v>
      </c>
      <c r="AN67" s="129">
        <v>0.5</v>
      </c>
      <c r="AO67" s="129">
        <v>0.5</v>
      </c>
      <c r="AP67" s="129">
        <v>0.5</v>
      </c>
      <c r="AQ67" s="129">
        <v>0.5</v>
      </c>
      <c r="AR67" s="129">
        <v>0.5</v>
      </c>
      <c r="AS67" s="129">
        <v>0.5</v>
      </c>
      <c r="AT67" s="129">
        <v>0.5</v>
      </c>
      <c r="AU67" s="129">
        <v>0.5</v>
      </c>
      <c r="AV67" s="129">
        <v>0.5</v>
      </c>
    </row>
    <row r="68" spans="1:48" s="23" customFormat="1" ht="14.25" customHeight="1" x14ac:dyDescent="0.25">
      <c r="A68" s="22"/>
      <c r="B68" s="19" t="s">
        <v>70</v>
      </c>
      <c r="C68" s="129">
        <v>572.529</v>
      </c>
      <c r="D68" s="129">
        <v>597.92899999999997</v>
      </c>
      <c r="E68" s="129">
        <v>668.72900000000004</v>
      </c>
      <c r="F68" s="129">
        <v>508.12900000000002</v>
      </c>
      <c r="G68" s="129">
        <v>398.32900000000001</v>
      </c>
      <c r="H68" s="129">
        <v>486.32900000000001</v>
      </c>
      <c r="I68" s="129">
        <v>545.82899999999995</v>
      </c>
      <c r="J68" s="129">
        <v>604.32899999999995</v>
      </c>
      <c r="K68" s="129">
        <v>542.12900000000002</v>
      </c>
      <c r="L68" s="129">
        <v>596.82899999999995</v>
      </c>
      <c r="M68" s="129">
        <v>675.529</v>
      </c>
      <c r="N68" s="129">
        <v>662.72900000000004</v>
      </c>
      <c r="O68" s="129">
        <v>406.70000000000016</v>
      </c>
      <c r="P68" s="129">
        <v>478.10000000000014</v>
      </c>
      <c r="Q68" s="129">
        <v>399.30000000000007</v>
      </c>
      <c r="R68" s="129">
        <v>316.10000000000014</v>
      </c>
      <c r="S68" s="129">
        <v>458.90000000000009</v>
      </c>
      <c r="T68" s="129">
        <v>534.20000000000005</v>
      </c>
      <c r="U68" s="129">
        <v>614.80000000000007</v>
      </c>
      <c r="V68" s="129">
        <v>311.00000000000006</v>
      </c>
      <c r="W68" s="129">
        <v>423.40000000000009</v>
      </c>
      <c r="X68" s="129">
        <v>395.30000000000007</v>
      </c>
      <c r="Y68" s="129">
        <v>421.10000000000008</v>
      </c>
      <c r="Z68" s="129">
        <v>426.50000000000011</v>
      </c>
      <c r="AA68" s="129">
        <v>310.70000000000016</v>
      </c>
      <c r="AB68" s="129">
        <v>252.70000000000013</v>
      </c>
      <c r="AC68" s="129">
        <v>250.50000000000014</v>
      </c>
      <c r="AD68" s="129">
        <v>289.90000000000015</v>
      </c>
      <c r="AE68" s="129">
        <v>411.87399482000012</v>
      </c>
      <c r="AF68" s="129">
        <v>345.06144090000015</v>
      </c>
      <c r="AG68" s="129">
        <v>274.54871193000014</v>
      </c>
      <c r="AH68" s="129">
        <v>261.34171880000014</v>
      </c>
      <c r="AI68" s="129">
        <v>323.59311880000018</v>
      </c>
      <c r="AJ68" s="129">
        <v>341.87311880000016</v>
      </c>
      <c r="AK68" s="129">
        <v>384.09671880000019</v>
      </c>
      <c r="AL68" s="129">
        <v>259.71111880000018</v>
      </c>
      <c r="AM68" s="129">
        <v>362.40221880000018</v>
      </c>
      <c r="AN68" s="129">
        <v>326.75321880000018</v>
      </c>
      <c r="AO68" s="129">
        <v>312.89161880000017</v>
      </c>
      <c r="AP68" s="129">
        <v>364.17491880000017</v>
      </c>
      <c r="AQ68" s="129">
        <v>472.2057758000002</v>
      </c>
      <c r="AR68" s="129">
        <v>465.48927180000021</v>
      </c>
      <c r="AS68" s="129">
        <v>460.9989138000002</v>
      </c>
      <c r="AT68" s="129">
        <v>533.37658980000015</v>
      </c>
      <c r="AU68" s="129">
        <v>601.00368964000018</v>
      </c>
      <c r="AV68" s="129">
        <v>502.76286716000016</v>
      </c>
    </row>
    <row r="69" spans="1:48" s="23" customFormat="1" ht="14.25" customHeight="1" x14ac:dyDescent="0.25">
      <c r="A69" s="22"/>
      <c r="B69" s="19" t="s">
        <v>71</v>
      </c>
      <c r="C69" s="129">
        <v>140</v>
      </c>
      <c r="D69" s="129">
        <v>140</v>
      </c>
      <c r="E69" s="129">
        <v>140</v>
      </c>
      <c r="F69" s="129">
        <v>140</v>
      </c>
      <c r="G69" s="129">
        <v>103.8</v>
      </c>
      <c r="H69" s="129">
        <v>103.8</v>
      </c>
      <c r="I69" s="129">
        <v>103.8</v>
      </c>
      <c r="J69" s="129">
        <v>103.8</v>
      </c>
      <c r="K69" s="129">
        <v>103.8</v>
      </c>
      <c r="L69" s="129">
        <v>94.8</v>
      </c>
      <c r="M69" s="129">
        <v>85.8</v>
      </c>
      <c r="N69" s="129">
        <v>73.8</v>
      </c>
      <c r="O69" s="129">
        <v>73.8</v>
      </c>
      <c r="P69" s="129">
        <v>73.8</v>
      </c>
      <c r="Q69" s="129">
        <v>73.8</v>
      </c>
      <c r="R69" s="129">
        <v>86.5</v>
      </c>
      <c r="S69" s="129">
        <v>97</v>
      </c>
      <c r="T69" s="129">
        <v>147.60000000000002</v>
      </c>
      <c r="U69" s="129">
        <v>100.10000000000001</v>
      </c>
      <c r="V69" s="129">
        <v>199.4</v>
      </c>
      <c r="W69" s="129">
        <v>119.10000000000001</v>
      </c>
      <c r="X69" s="129">
        <v>97.200000000000017</v>
      </c>
      <c r="Y69" s="129">
        <v>115.70000000000002</v>
      </c>
      <c r="Z69" s="129">
        <v>103.00000000000001</v>
      </c>
      <c r="AA69" s="129">
        <v>118.10000000000001</v>
      </c>
      <c r="AB69" s="129">
        <v>158.60000000000002</v>
      </c>
      <c r="AC69" s="129">
        <v>174.7</v>
      </c>
      <c r="AD69" s="129">
        <v>85.9</v>
      </c>
      <c r="AE69" s="129">
        <v>132.08396424</v>
      </c>
      <c r="AF69" s="129">
        <v>143.99454321000002</v>
      </c>
      <c r="AG69" s="129">
        <v>132.21593437000001</v>
      </c>
      <c r="AH69" s="129">
        <v>91.861564180000002</v>
      </c>
      <c r="AI69" s="129">
        <v>202.70475782</v>
      </c>
      <c r="AJ69" s="129">
        <v>202.49368526000001</v>
      </c>
      <c r="AK69" s="129">
        <v>97.784561839999995</v>
      </c>
      <c r="AL69" s="129">
        <v>89.85061718</v>
      </c>
      <c r="AM69" s="129">
        <v>101.08858572999999</v>
      </c>
      <c r="AN69" s="129">
        <v>144.21230491</v>
      </c>
      <c r="AO69" s="129">
        <v>97.359859899999989</v>
      </c>
      <c r="AP69" s="129">
        <v>155.80205522</v>
      </c>
      <c r="AQ69" s="129">
        <v>116.16484209999999</v>
      </c>
      <c r="AR69" s="129">
        <v>136.51993983</v>
      </c>
      <c r="AS69" s="129">
        <v>175.11851632999998</v>
      </c>
      <c r="AT69" s="129">
        <v>130.58509759999998</v>
      </c>
      <c r="AU69" s="129">
        <v>106.72631901</v>
      </c>
      <c r="AV69" s="129">
        <v>104.17230744999999</v>
      </c>
    </row>
    <row r="70" spans="1:48" s="23" customFormat="1" ht="14.25" customHeight="1" x14ac:dyDescent="0.25">
      <c r="A70" s="22"/>
      <c r="B70" s="19" t="s">
        <v>20</v>
      </c>
      <c r="C70" s="129">
        <v>250.9</v>
      </c>
      <c r="D70" s="129">
        <v>285.7</v>
      </c>
      <c r="E70" s="129">
        <v>344.7</v>
      </c>
      <c r="F70" s="129">
        <v>282.60000000000002</v>
      </c>
      <c r="G70" s="129">
        <v>266.2</v>
      </c>
      <c r="H70" s="129">
        <v>273.3</v>
      </c>
      <c r="I70" s="129">
        <v>276.39999999999998</v>
      </c>
      <c r="J70" s="129">
        <v>315</v>
      </c>
      <c r="K70" s="129">
        <v>310.5</v>
      </c>
      <c r="L70" s="129">
        <v>374.7</v>
      </c>
      <c r="M70" s="129">
        <v>383.5</v>
      </c>
      <c r="N70" s="129">
        <v>108.6</v>
      </c>
      <c r="O70" s="129">
        <v>90.7</v>
      </c>
      <c r="P70" s="129">
        <v>132.19999999999987</v>
      </c>
      <c r="Q70" s="129">
        <v>145.09999999999988</v>
      </c>
      <c r="R70" s="129">
        <v>274.2999999999999</v>
      </c>
      <c r="S70" s="129">
        <v>291.79999999999995</v>
      </c>
      <c r="T70" s="129">
        <v>278.89999999999986</v>
      </c>
      <c r="U70" s="129">
        <v>274.69999999999993</v>
      </c>
      <c r="V70" s="129">
        <v>283.89999999999992</v>
      </c>
      <c r="W70" s="129">
        <v>232.99999999999994</v>
      </c>
      <c r="X70" s="129">
        <v>238.89999999999992</v>
      </c>
      <c r="Y70" s="129">
        <v>239.59999999999994</v>
      </c>
      <c r="Z70" s="129">
        <v>278.69999999999993</v>
      </c>
      <c r="AA70" s="129">
        <v>287.49999999999994</v>
      </c>
      <c r="AB70" s="129">
        <v>275.99999999999994</v>
      </c>
      <c r="AC70" s="129">
        <v>273.39999999999992</v>
      </c>
      <c r="AD70" s="129">
        <v>280.69999999999993</v>
      </c>
      <c r="AE70" s="129">
        <v>300.19999999999987</v>
      </c>
      <c r="AF70" s="129">
        <v>319.99999999999994</v>
      </c>
      <c r="AG70" s="129">
        <v>344.39999999999992</v>
      </c>
      <c r="AH70" s="129">
        <v>372.39999999999986</v>
      </c>
      <c r="AI70" s="129">
        <v>629.19999999999993</v>
      </c>
      <c r="AJ70" s="129">
        <v>885.99999999999989</v>
      </c>
      <c r="AK70" s="129">
        <v>1142.7999999999997</v>
      </c>
      <c r="AL70" s="129">
        <v>1399.6999999999998</v>
      </c>
      <c r="AM70" s="129">
        <v>1423.7</v>
      </c>
      <c r="AN70" s="129">
        <v>1446.1000000000001</v>
      </c>
      <c r="AO70" s="129">
        <v>1472.0000000000002</v>
      </c>
      <c r="AP70" s="129">
        <v>1496.9000000000003</v>
      </c>
      <c r="AQ70" s="129">
        <v>1518.0455700000002</v>
      </c>
      <c r="AR70" s="129">
        <v>1540.2702700000004</v>
      </c>
      <c r="AS70" s="129">
        <v>1564.2488810000004</v>
      </c>
      <c r="AT70" s="129">
        <v>1538.4361350000008</v>
      </c>
      <c r="AU70" s="129">
        <v>1550.0912720000008</v>
      </c>
      <c r="AV70" s="129">
        <v>1517.1999471000008</v>
      </c>
    </row>
    <row r="71" spans="1:48" s="23" customFormat="1" ht="14.25" customHeight="1" x14ac:dyDescent="0.25">
      <c r="A71" s="22"/>
      <c r="B71" s="21" t="s">
        <v>72</v>
      </c>
      <c r="C71" s="129">
        <v>0</v>
      </c>
      <c r="D71" s="129">
        <v>0</v>
      </c>
      <c r="E71" s="129">
        <v>0</v>
      </c>
      <c r="F71" s="129">
        <v>0</v>
      </c>
      <c r="G71" s="129">
        <v>0</v>
      </c>
      <c r="H71" s="129">
        <v>0</v>
      </c>
      <c r="I71" s="129">
        <v>0</v>
      </c>
      <c r="J71" s="129">
        <v>0</v>
      </c>
      <c r="K71" s="129">
        <v>0</v>
      </c>
      <c r="L71" s="129">
        <v>0</v>
      </c>
      <c r="M71" s="129">
        <v>0</v>
      </c>
      <c r="N71" s="129">
        <v>0</v>
      </c>
      <c r="O71" s="129">
        <v>0</v>
      </c>
      <c r="P71" s="129">
        <v>0</v>
      </c>
      <c r="Q71" s="129">
        <v>0</v>
      </c>
      <c r="R71" s="129">
        <v>0</v>
      </c>
      <c r="S71" s="129">
        <v>0</v>
      </c>
      <c r="T71" s="129">
        <v>0</v>
      </c>
      <c r="U71" s="129">
        <v>0</v>
      </c>
      <c r="V71" s="129">
        <v>0</v>
      </c>
      <c r="W71" s="129">
        <v>0</v>
      </c>
      <c r="X71" s="129">
        <v>0</v>
      </c>
      <c r="Y71" s="129">
        <v>0</v>
      </c>
      <c r="Z71" s="129">
        <v>0</v>
      </c>
      <c r="AA71" s="129">
        <v>0</v>
      </c>
      <c r="AB71" s="129">
        <v>0</v>
      </c>
      <c r="AC71" s="129">
        <v>0</v>
      </c>
      <c r="AD71" s="129">
        <v>0</v>
      </c>
      <c r="AE71" s="129">
        <v>0</v>
      </c>
      <c r="AF71" s="129">
        <v>0</v>
      </c>
      <c r="AG71" s="129">
        <v>0</v>
      </c>
      <c r="AH71" s="129">
        <v>0</v>
      </c>
      <c r="AI71" s="129">
        <v>0</v>
      </c>
      <c r="AJ71" s="129">
        <v>0</v>
      </c>
      <c r="AK71" s="129">
        <v>0</v>
      </c>
      <c r="AL71" s="129">
        <v>0</v>
      </c>
      <c r="AM71" s="129">
        <v>0</v>
      </c>
      <c r="AN71" s="129">
        <v>0</v>
      </c>
      <c r="AO71" s="129">
        <v>0</v>
      </c>
      <c r="AP71" s="129">
        <v>0</v>
      </c>
      <c r="AQ71" s="129">
        <v>0</v>
      </c>
      <c r="AR71" s="129">
        <v>0</v>
      </c>
      <c r="AS71" s="129">
        <v>0</v>
      </c>
      <c r="AT71" s="129">
        <v>0</v>
      </c>
      <c r="AU71" s="129">
        <v>0</v>
      </c>
      <c r="AV71" s="129">
        <v>0</v>
      </c>
    </row>
    <row r="72" spans="1:48" x14ac:dyDescent="0.25">
      <c r="B72" s="17" t="s">
        <v>80</v>
      </c>
      <c r="C72" s="129">
        <f>SUM(C73:C76)</f>
        <v>3300.89865435512</v>
      </c>
      <c r="D72" s="129">
        <f t="shared" ref="D72:N72" si="100">SUM(D73:D76)</f>
        <v>3182.2547113632299</v>
      </c>
      <c r="E72" s="129">
        <f t="shared" si="100"/>
        <v>3203.2470877298001</v>
      </c>
      <c r="F72" s="129">
        <f t="shared" si="100"/>
        <v>3661.17069186853</v>
      </c>
      <c r="G72" s="129">
        <f t="shared" si="100"/>
        <v>3928.30396416656</v>
      </c>
      <c r="H72" s="129">
        <f t="shared" si="100"/>
        <v>3843.0851798276999</v>
      </c>
      <c r="I72" s="129">
        <f t="shared" si="100"/>
        <v>3664.4969251216298</v>
      </c>
      <c r="J72" s="129">
        <f t="shared" si="100"/>
        <v>3975.4122004650903</v>
      </c>
      <c r="K72" s="129">
        <f t="shared" si="100"/>
        <v>3749.3934716405001</v>
      </c>
      <c r="L72" s="129">
        <f t="shared" si="100"/>
        <v>3871.5815102125998</v>
      </c>
      <c r="M72" s="129">
        <f t="shared" si="100"/>
        <v>3311.1326053305797</v>
      </c>
      <c r="N72" s="129">
        <f t="shared" si="100"/>
        <v>3819.6844513822898</v>
      </c>
      <c r="O72" s="129">
        <v>3241.3</v>
      </c>
      <c r="P72" s="129">
        <v>3717.9</v>
      </c>
      <c r="Q72" s="129">
        <v>3403.1</v>
      </c>
      <c r="R72" s="129">
        <v>2626.1000000000004</v>
      </c>
      <c r="S72" s="129">
        <v>2293.9</v>
      </c>
      <c r="T72" s="129">
        <v>2979.6000000000004</v>
      </c>
      <c r="U72" s="129">
        <v>2707.4</v>
      </c>
      <c r="V72" s="129">
        <v>3027.6000000000004</v>
      </c>
      <c r="W72" s="129">
        <v>2349.8000000000002</v>
      </c>
      <c r="X72" s="129">
        <v>2633.9000000000005</v>
      </c>
      <c r="Y72" s="129">
        <v>3668.1000000000004</v>
      </c>
      <c r="Z72" s="129">
        <v>4232.6000000000004</v>
      </c>
      <c r="AA72" s="129">
        <v>4988</v>
      </c>
      <c r="AB72" s="129">
        <v>4597.2</v>
      </c>
      <c r="AC72" s="129">
        <v>4363.7</v>
      </c>
      <c r="AD72" s="129">
        <v>4143.4000000000005</v>
      </c>
      <c r="AE72" s="129">
        <v>4941.3795554500011</v>
      </c>
      <c r="AF72" s="129">
        <v>5016.0478860000003</v>
      </c>
      <c r="AG72" s="129">
        <v>4354.3576097499999</v>
      </c>
      <c r="AH72" s="129">
        <v>4744.6529108800005</v>
      </c>
      <c r="AI72" s="129">
        <v>3999.9064108800003</v>
      </c>
      <c r="AJ72" s="129">
        <v>4593.8926108800006</v>
      </c>
      <c r="AK72" s="129">
        <v>4036.2614108800008</v>
      </c>
      <c r="AL72" s="129">
        <v>3787.9608108800007</v>
      </c>
      <c r="AM72" s="129">
        <v>3070.8466108800008</v>
      </c>
      <c r="AN72" s="129">
        <v>3165.0692108800008</v>
      </c>
      <c r="AO72" s="129">
        <v>2468.5595108800007</v>
      </c>
      <c r="AP72" s="129">
        <v>3149.2403108800008</v>
      </c>
      <c r="AQ72" s="129">
        <v>2934.1006568800008</v>
      </c>
      <c r="AR72" s="129">
        <v>3153.4195128800006</v>
      </c>
      <c r="AS72" s="129">
        <v>3514.4773178800006</v>
      </c>
      <c r="AT72" s="129">
        <v>4374.5368368800009</v>
      </c>
      <c r="AU72" s="129">
        <v>3454.0980512000006</v>
      </c>
      <c r="AV72" s="129">
        <v>6143.7014646600001</v>
      </c>
    </row>
    <row r="73" spans="1:48" x14ac:dyDescent="0.25">
      <c r="B73" s="24" t="s">
        <v>81</v>
      </c>
      <c r="C73" s="129">
        <v>0</v>
      </c>
      <c r="D73" s="129">
        <v>0</v>
      </c>
      <c r="E73" s="129">
        <v>0</v>
      </c>
      <c r="F73" s="129">
        <v>0</v>
      </c>
      <c r="G73" s="129">
        <v>0</v>
      </c>
      <c r="H73" s="129">
        <v>0</v>
      </c>
      <c r="I73" s="129">
        <v>0</v>
      </c>
      <c r="J73" s="129">
        <v>0</v>
      </c>
      <c r="K73" s="129">
        <v>0</v>
      </c>
      <c r="L73" s="129">
        <v>0</v>
      </c>
      <c r="M73" s="129">
        <v>0</v>
      </c>
      <c r="N73" s="129">
        <v>0</v>
      </c>
      <c r="O73" s="129">
        <v>0</v>
      </c>
      <c r="P73" s="129">
        <v>0</v>
      </c>
      <c r="Q73" s="129">
        <v>0</v>
      </c>
      <c r="R73" s="129">
        <v>0</v>
      </c>
      <c r="S73" s="129">
        <v>0</v>
      </c>
      <c r="T73" s="129">
        <v>0</v>
      </c>
      <c r="U73" s="129">
        <v>0</v>
      </c>
      <c r="V73" s="129">
        <v>0</v>
      </c>
      <c r="W73" s="129">
        <v>0</v>
      </c>
      <c r="X73" s="129">
        <v>0</v>
      </c>
      <c r="Y73" s="129">
        <v>0</v>
      </c>
      <c r="Z73" s="129">
        <v>0</v>
      </c>
      <c r="AA73" s="129">
        <v>0</v>
      </c>
      <c r="AB73" s="129">
        <v>0</v>
      </c>
      <c r="AC73" s="129">
        <v>0</v>
      </c>
      <c r="AD73" s="129">
        <v>0</v>
      </c>
      <c r="AE73" s="129">
        <v>0</v>
      </c>
      <c r="AF73" s="129">
        <v>0</v>
      </c>
      <c r="AG73" s="129">
        <v>0</v>
      </c>
      <c r="AH73" s="129">
        <v>0</v>
      </c>
      <c r="AI73" s="129">
        <v>0</v>
      </c>
      <c r="AJ73" s="129">
        <v>0</v>
      </c>
      <c r="AK73" s="129">
        <v>0</v>
      </c>
      <c r="AL73" s="129">
        <v>0</v>
      </c>
      <c r="AM73" s="129">
        <v>0</v>
      </c>
      <c r="AN73" s="129">
        <v>0</v>
      </c>
      <c r="AO73" s="129">
        <v>0</v>
      </c>
      <c r="AP73" s="129">
        <v>0</v>
      </c>
      <c r="AQ73" s="129">
        <v>0</v>
      </c>
      <c r="AR73" s="129">
        <v>0</v>
      </c>
      <c r="AS73" s="129">
        <v>0</v>
      </c>
      <c r="AT73" s="129">
        <v>0</v>
      </c>
      <c r="AU73" s="129">
        <v>0</v>
      </c>
      <c r="AV73" s="129">
        <v>0</v>
      </c>
    </row>
    <row r="74" spans="1:48" x14ac:dyDescent="0.25">
      <c r="B74" s="24" t="s">
        <v>82</v>
      </c>
      <c r="C74" s="129">
        <v>0.66744410009999999</v>
      </c>
      <c r="D74" s="129">
        <v>0.64559574045000001</v>
      </c>
      <c r="E74" s="129">
        <v>271.05679858498002</v>
      </c>
      <c r="F74" s="129">
        <v>268.17822395419</v>
      </c>
      <c r="G74" s="129">
        <v>259.69796266992</v>
      </c>
      <c r="H74" s="129">
        <v>252.94574231229998</v>
      </c>
      <c r="I74" s="129">
        <v>266.14084474628999</v>
      </c>
      <c r="J74" s="129">
        <v>263.34777423151002</v>
      </c>
      <c r="K74" s="129">
        <v>271.0897809375</v>
      </c>
      <c r="L74" s="129">
        <v>273.60051570889999</v>
      </c>
      <c r="M74" s="129">
        <v>266.91212631726</v>
      </c>
      <c r="N74" s="129">
        <v>262.37647773007001</v>
      </c>
      <c r="O74" s="129">
        <v>264.7</v>
      </c>
      <c r="P74" s="129">
        <v>259.3</v>
      </c>
      <c r="Q74" s="129">
        <v>263.5</v>
      </c>
      <c r="R74" s="129">
        <v>262.60000000000002</v>
      </c>
      <c r="S74" s="129">
        <v>256.20000000000005</v>
      </c>
      <c r="T74" s="129">
        <v>257.00000000000006</v>
      </c>
      <c r="U74" s="129">
        <v>262.10000000000008</v>
      </c>
      <c r="V74" s="129">
        <v>263.10000000000008</v>
      </c>
      <c r="W74" s="129">
        <v>264.10000000000008</v>
      </c>
      <c r="X74" s="129">
        <v>264.10000000000008</v>
      </c>
      <c r="Y74" s="129">
        <v>253.30000000000007</v>
      </c>
      <c r="Z74" s="129">
        <v>247.50000000000006</v>
      </c>
      <c r="AA74" s="129">
        <v>235.60000000000005</v>
      </c>
      <c r="AB74" s="129">
        <v>240.20000000000005</v>
      </c>
      <c r="AC74" s="129">
        <v>239.80000000000004</v>
      </c>
      <c r="AD74" s="129">
        <v>236.70000000000005</v>
      </c>
      <c r="AE74" s="129">
        <v>180.69330000000005</v>
      </c>
      <c r="AF74" s="129">
        <v>179.39800000000005</v>
      </c>
      <c r="AG74" s="129">
        <v>179.00480000000005</v>
      </c>
      <c r="AH74" s="129">
        <v>172.39650000000006</v>
      </c>
      <c r="AI74" s="129">
        <v>173.98190000000005</v>
      </c>
      <c r="AJ74" s="129">
        <v>178.37180000000006</v>
      </c>
      <c r="AK74" s="129">
        <v>181.13200000000006</v>
      </c>
      <c r="AL74" s="129">
        <v>182.47180000000006</v>
      </c>
      <c r="AM74" s="129">
        <v>186.21660000000006</v>
      </c>
      <c r="AN74" s="129">
        <v>180.08680000000007</v>
      </c>
      <c r="AO74" s="129">
        <v>180.86830000000006</v>
      </c>
      <c r="AP74" s="129">
        <v>177.90580000000006</v>
      </c>
      <c r="AQ74" s="129">
        <v>177.48999200000006</v>
      </c>
      <c r="AR74" s="129">
        <v>177.64408100000006</v>
      </c>
      <c r="AS74" s="129">
        <v>174.11902100000006</v>
      </c>
      <c r="AT74" s="129">
        <v>176.53741800000006</v>
      </c>
      <c r="AU74" s="129">
        <v>174.34891999000007</v>
      </c>
      <c r="AV74" s="129">
        <v>173.11904136000007</v>
      </c>
    </row>
    <row r="75" spans="1:48" x14ac:dyDescent="0.25">
      <c r="B75" s="24" t="s">
        <v>83</v>
      </c>
      <c r="C75" s="129">
        <v>17.731210255019999</v>
      </c>
      <c r="D75" s="129">
        <v>18.40911562278</v>
      </c>
      <c r="E75" s="129">
        <v>18.790289144820001</v>
      </c>
      <c r="F75" s="129">
        <v>18.592467914340002</v>
      </c>
      <c r="G75" s="129">
        <v>18.00600149664</v>
      </c>
      <c r="H75" s="129">
        <v>17.5394375154</v>
      </c>
      <c r="I75" s="129">
        <v>18.456080375340001</v>
      </c>
      <c r="J75" s="129">
        <v>18.26442623358</v>
      </c>
      <c r="K75" s="129">
        <v>18.803690703000001</v>
      </c>
      <c r="L75" s="129">
        <v>18.9809945037</v>
      </c>
      <c r="M75" s="129">
        <v>18.520479013319999</v>
      </c>
      <c r="N75" s="129">
        <v>18.207973652219998</v>
      </c>
      <c r="O75" s="129">
        <v>18.399999999999999</v>
      </c>
      <c r="P75" s="129">
        <v>18</v>
      </c>
      <c r="Q75" s="129">
        <v>18.3</v>
      </c>
      <c r="R75" s="129">
        <v>18.2</v>
      </c>
      <c r="S75" s="129">
        <v>17.8</v>
      </c>
      <c r="T75" s="129">
        <v>17.8</v>
      </c>
      <c r="U75" s="129">
        <v>18.2</v>
      </c>
      <c r="V75" s="129">
        <v>18.3</v>
      </c>
      <c r="W75" s="129">
        <v>18.3</v>
      </c>
      <c r="X75" s="129">
        <v>18.3</v>
      </c>
      <c r="Y75" s="129">
        <v>17.600000000000001</v>
      </c>
      <c r="Z75" s="129">
        <v>17.200000000000003</v>
      </c>
      <c r="AA75" s="129">
        <v>16.400000000000002</v>
      </c>
      <c r="AB75" s="129">
        <v>16.700000000000003</v>
      </c>
      <c r="AC75" s="129">
        <v>16.600000000000001</v>
      </c>
      <c r="AD75" s="129">
        <v>16.400000000000002</v>
      </c>
      <c r="AE75" s="129">
        <v>76.654000000000011</v>
      </c>
      <c r="AF75" s="129">
        <v>76.110600000000005</v>
      </c>
      <c r="AG75" s="129">
        <v>75.945700000000002</v>
      </c>
      <c r="AH75" s="129">
        <v>73.1447</v>
      </c>
      <c r="AI75" s="129">
        <v>73.825900000000004</v>
      </c>
      <c r="AJ75" s="129">
        <v>75.705200000000005</v>
      </c>
      <c r="AK75" s="129">
        <v>76.897400000000005</v>
      </c>
      <c r="AL75" s="129">
        <v>77.48660000000001</v>
      </c>
      <c r="AM75" s="129">
        <v>79.104200000000006</v>
      </c>
      <c r="AN75" s="129">
        <v>76.531200000000013</v>
      </c>
      <c r="AO75" s="129">
        <v>76.897400000000019</v>
      </c>
      <c r="AP75" s="129">
        <v>75.672600000000017</v>
      </c>
      <c r="AQ75" s="129">
        <v>75.534385000000015</v>
      </c>
      <c r="AR75" s="129">
        <v>75.641029000000017</v>
      </c>
      <c r="AS75" s="129">
        <v>74.177405000000022</v>
      </c>
      <c r="AT75" s="129">
        <v>75.239484000000019</v>
      </c>
      <c r="AU75" s="129">
        <v>74.258475930000017</v>
      </c>
      <c r="AV75" s="129">
        <v>74.851542600000016</v>
      </c>
    </row>
    <row r="76" spans="1:48" x14ac:dyDescent="0.25">
      <c r="B76" s="24" t="s">
        <v>84</v>
      </c>
      <c r="C76" s="129">
        <v>3282.5</v>
      </c>
      <c r="D76" s="129">
        <v>3163.2</v>
      </c>
      <c r="E76" s="129">
        <v>2913.4</v>
      </c>
      <c r="F76" s="129">
        <v>3374.4</v>
      </c>
      <c r="G76" s="129">
        <v>3650.6</v>
      </c>
      <c r="H76" s="129">
        <v>3572.6</v>
      </c>
      <c r="I76" s="129">
        <v>3379.9</v>
      </c>
      <c r="J76" s="129">
        <v>3693.8</v>
      </c>
      <c r="K76" s="129">
        <v>3459.5</v>
      </c>
      <c r="L76" s="129">
        <v>3579</v>
      </c>
      <c r="M76" s="129">
        <v>3025.7</v>
      </c>
      <c r="N76" s="129">
        <v>3539.1</v>
      </c>
      <c r="O76" s="129">
        <v>2958.2000000000003</v>
      </c>
      <c r="P76" s="129">
        <v>3440.6</v>
      </c>
      <c r="Q76" s="129">
        <v>3121.2999999999997</v>
      </c>
      <c r="R76" s="129">
        <v>2345.3000000000002</v>
      </c>
      <c r="S76" s="129">
        <v>2019.8999999999999</v>
      </c>
      <c r="T76" s="129">
        <v>2704.8</v>
      </c>
      <c r="U76" s="129">
        <v>2427.1</v>
      </c>
      <c r="V76" s="129">
        <v>2746.2000000000003</v>
      </c>
      <c r="W76" s="129">
        <v>2067.4</v>
      </c>
      <c r="X76" s="129">
        <v>2351.5000000000005</v>
      </c>
      <c r="Y76" s="129">
        <v>3397.2000000000003</v>
      </c>
      <c r="Z76" s="129">
        <v>3967.9000000000005</v>
      </c>
      <c r="AA76" s="129">
        <v>4736</v>
      </c>
      <c r="AB76" s="129">
        <v>4340.3</v>
      </c>
      <c r="AC76" s="129">
        <v>4107.3</v>
      </c>
      <c r="AD76" s="129">
        <v>3890.3</v>
      </c>
      <c r="AE76" s="129">
        <v>4684.0322554500008</v>
      </c>
      <c r="AF76" s="129">
        <v>4760.5392860000002</v>
      </c>
      <c r="AG76" s="129">
        <v>4099.40710975</v>
      </c>
      <c r="AH76" s="129">
        <v>4499.1117108800008</v>
      </c>
      <c r="AI76" s="129">
        <v>3752.0986108800003</v>
      </c>
      <c r="AJ76" s="129">
        <v>4339.8156108800003</v>
      </c>
      <c r="AK76" s="129">
        <v>3778.2320108800009</v>
      </c>
      <c r="AL76" s="129">
        <v>3528.0024108800008</v>
      </c>
      <c r="AM76" s="129">
        <v>2805.5258108800008</v>
      </c>
      <c r="AN76" s="129">
        <v>2908.4512108800009</v>
      </c>
      <c r="AO76" s="129">
        <v>2210.7938108800008</v>
      </c>
      <c r="AP76" s="129">
        <v>2895.661910880001</v>
      </c>
      <c r="AQ76" s="129">
        <v>2681.0762798800006</v>
      </c>
      <c r="AR76" s="129">
        <v>2900.1344028800004</v>
      </c>
      <c r="AS76" s="129">
        <v>3266.1808918800007</v>
      </c>
      <c r="AT76" s="129">
        <v>4122.7599348800004</v>
      </c>
      <c r="AU76" s="129">
        <v>3205.4906552800003</v>
      </c>
      <c r="AV76" s="129">
        <v>5895.7308806999999</v>
      </c>
    </row>
    <row r="77" spans="1:48" x14ac:dyDescent="0.25">
      <c r="B77" s="25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129"/>
      <c r="AU77" s="129"/>
      <c r="AV77" s="129"/>
    </row>
    <row r="78" spans="1:48" x14ac:dyDescent="0.25">
      <c r="B78" s="16" t="s">
        <v>85</v>
      </c>
      <c r="C78" s="128">
        <f>+C79+C88+C101+C107</f>
        <v>57891.409232539998</v>
      </c>
      <c r="D78" s="128">
        <f t="shared" ref="D78:N78" si="101">+D79+D88+D101+D107</f>
        <v>59305.413798059999</v>
      </c>
      <c r="E78" s="128">
        <f t="shared" si="101"/>
        <v>59852.99435767925</v>
      </c>
      <c r="F78" s="128">
        <f t="shared" si="101"/>
        <v>59470.608213782252</v>
      </c>
      <c r="G78" s="128">
        <f t="shared" si="101"/>
        <v>60051.066018596001</v>
      </c>
      <c r="H78" s="128">
        <f t="shared" si="101"/>
        <v>61994.715604872501</v>
      </c>
      <c r="I78" s="128">
        <f t="shared" si="101"/>
        <v>65477.242586994762</v>
      </c>
      <c r="J78" s="128">
        <f t="shared" si="101"/>
        <v>67211.058888830739</v>
      </c>
      <c r="K78" s="128">
        <f t="shared" si="101"/>
        <v>69453.216980137513</v>
      </c>
      <c r="L78" s="128">
        <f t="shared" si="101"/>
        <v>72691.062294961244</v>
      </c>
      <c r="M78" s="128">
        <f t="shared" si="101"/>
        <v>75383.312356860493</v>
      </c>
      <c r="N78" s="128">
        <f t="shared" si="101"/>
        <v>78381.321116351755</v>
      </c>
      <c r="O78" s="128">
        <v>79564.100000000006</v>
      </c>
      <c r="P78" s="128">
        <v>81572.200000000012</v>
      </c>
      <c r="Q78" s="128">
        <v>83625.900000000009</v>
      </c>
      <c r="R78" s="128">
        <v>86016.3</v>
      </c>
      <c r="S78" s="128">
        <v>90206.1</v>
      </c>
      <c r="T78" s="128">
        <v>93396.1</v>
      </c>
      <c r="U78" s="128">
        <v>95256.8</v>
      </c>
      <c r="V78" s="128">
        <v>94743.9</v>
      </c>
      <c r="W78" s="128">
        <v>97122.1</v>
      </c>
      <c r="X78" s="128">
        <v>101146</v>
      </c>
      <c r="Y78" s="128">
        <v>103640.20000000001</v>
      </c>
      <c r="Z78" s="128">
        <v>107579.5</v>
      </c>
      <c r="AA78" s="128">
        <v>110997.1</v>
      </c>
      <c r="AB78" s="128">
        <v>114191.80000000002</v>
      </c>
      <c r="AC78" s="128">
        <v>116817.90000000002</v>
      </c>
      <c r="AD78" s="128">
        <v>119123.2</v>
      </c>
      <c r="AE78" s="128">
        <v>121162.87547063001</v>
      </c>
      <c r="AF78" s="128">
        <v>122870.53396005</v>
      </c>
      <c r="AG78" s="128">
        <v>125022.91893352001</v>
      </c>
      <c r="AH78" s="128">
        <v>127353.68603046003</v>
      </c>
      <c r="AI78" s="128">
        <v>127074.82681483001</v>
      </c>
      <c r="AJ78" s="128">
        <v>127038.13506983001</v>
      </c>
      <c r="AK78" s="128">
        <v>128803.39374283</v>
      </c>
      <c r="AL78" s="128">
        <v>128877.50874809001</v>
      </c>
      <c r="AM78" s="128">
        <v>128599.26954045</v>
      </c>
      <c r="AN78" s="128">
        <v>131604.54733164</v>
      </c>
      <c r="AO78" s="128">
        <v>133783.22640186001</v>
      </c>
      <c r="AP78" s="128">
        <v>137137.42556228</v>
      </c>
      <c r="AQ78" s="128">
        <v>137571.02503471001</v>
      </c>
      <c r="AR78" s="128">
        <v>138958.05463665002</v>
      </c>
      <c r="AS78" s="128">
        <v>141387.61246719997</v>
      </c>
      <c r="AT78" s="128">
        <v>144849.81106431002</v>
      </c>
      <c r="AU78" s="128">
        <v>145364.28117337002</v>
      </c>
      <c r="AV78" s="128">
        <v>151086.24781829002</v>
      </c>
    </row>
    <row r="79" spans="1:48" x14ac:dyDescent="0.25">
      <c r="B79" s="17" t="s">
        <v>62</v>
      </c>
      <c r="C79" s="129">
        <f>+C80+C84</f>
        <v>19791.599999999999</v>
      </c>
      <c r="D79" s="129">
        <f t="shared" ref="D79:N79" si="102">+D80+D84</f>
        <v>20061.5</v>
      </c>
      <c r="E79" s="129">
        <f t="shared" si="102"/>
        <v>20286.8</v>
      </c>
      <c r="F79" s="129">
        <f t="shared" si="102"/>
        <v>20465.900000000001</v>
      </c>
      <c r="G79" s="129">
        <f t="shared" si="102"/>
        <v>21437.7</v>
      </c>
      <c r="H79" s="129">
        <f t="shared" si="102"/>
        <v>22065.5</v>
      </c>
      <c r="I79" s="129">
        <f t="shared" si="102"/>
        <v>22192.400000000001</v>
      </c>
      <c r="J79" s="129">
        <f t="shared" si="102"/>
        <v>23015</v>
      </c>
      <c r="K79" s="129">
        <f t="shared" si="102"/>
        <v>24126.300000000003</v>
      </c>
      <c r="L79" s="129">
        <f t="shared" si="102"/>
        <v>25512.5</v>
      </c>
      <c r="M79" s="129">
        <f t="shared" si="102"/>
        <v>26610.1</v>
      </c>
      <c r="N79" s="129">
        <f t="shared" si="102"/>
        <v>27109.3</v>
      </c>
      <c r="O79" s="129">
        <v>28532.9</v>
      </c>
      <c r="P79" s="129">
        <v>29306.7</v>
      </c>
      <c r="Q79" s="129">
        <v>30342.199999999997</v>
      </c>
      <c r="R79" s="129">
        <v>30796.3</v>
      </c>
      <c r="S79" s="129">
        <v>32177.3</v>
      </c>
      <c r="T79" s="129">
        <v>32894.199999999997</v>
      </c>
      <c r="U79" s="129">
        <v>33809.1</v>
      </c>
      <c r="V79" s="129">
        <v>34595.299999999996</v>
      </c>
      <c r="W79" s="129">
        <v>35878.1</v>
      </c>
      <c r="X79" s="129">
        <v>37040.199999999997</v>
      </c>
      <c r="Y79" s="129">
        <v>38227.300000000003</v>
      </c>
      <c r="Z79" s="129">
        <v>39579.699999999997</v>
      </c>
      <c r="AA79" s="129">
        <v>40962.9</v>
      </c>
      <c r="AB79" s="129">
        <v>42425.4</v>
      </c>
      <c r="AC79" s="129">
        <v>43651.200000000004</v>
      </c>
      <c r="AD79" s="129">
        <v>44699</v>
      </c>
      <c r="AE79" s="129">
        <v>46148.904237089999</v>
      </c>
      <c r="AF79" s="129">
        <v>47624.348035759998</v>
      </c>
      <c r="AG79" s="129">
        <v>49145.361116399996</v>
      </c>
      <c r="AH79" s="129">
        <v>49947.454450210003</v>
      </c>
      <c r="AI79" s="129">
        <v>51135.64555021</v>
      </c>
      <c r="AJ79" s="129">
        <v>52396.474250209998</v>
      </c>
      <c r="AK79" s="129">
        <v>53510.425550209999</v>
      </c>
      <c r="AL79" s="129">
        <v>53924.122450209994</v>
      </c>
      <c r="AM79" s="129">
        <v>54435.290967189998</v>
      </c>
      <c r="AN79" s="129">
        <v>56791.232108559998</v>
      </c>
      <c r="AO79" s="129">
        <v>57993.488498639999</v>
      </c>
      <c r="AP79" s="129">
        <v>59411.379632879994</v>
      </c>
      <c r="AQ79" s="129">
        <v>60651.398982089988</v>
      </c>
      <c r="AR79" s="129">
        <v>62803.590632029998</v>
      </c>
      <c r="AS79" s="129">
        <v>64252.866522579992</v>
      </c>
      <c r="AT79" s="129">
        <v>65302.705718689991</v>
      </c>
      <c r="AU79" s="129">
        <v>66526.193625660002</v>
      </c>
      <c r="AV79" s="129">
        <v>66635.816006369991</v>
      </c>
    </row>
    <row r="80" spans="1:48" x14ac:dyDescent="0.25">
      <c r="B80" s="18" t="s">
        <v>63</v>
      </c>
      <c r="C80" s="129">
        <f>SUM(C81:C83)</f>
        <v>14761.8</v>
      </c>
      <c r="D80" s="129">
        <f t="shared" ref="D80:N80" si="103">SUM(D81:D83)</f>
        <v>14957.6</v>
      </c>
      <c r="E80" s="129">
        <f t="shared" si="103"/>
        <v>15299.9</v>
      </c>
      <c r="F80" s="129">
        <f t="shared" si="103"/>
        <v>15578.3</v>
      </c>
      <c r="G80" s="129">
        <f t="shared" si="103"/>
        <v>16383.1</v>
      </c>
      <c r="H80" s="129">
        <f t="shared" si="103"/>
        <v>16900.099999999999</v>
      </c>
      <c r="I80" s="129">
        <f t="shared" si="103"/>
        <v>16965.900000000001</v>
      </c>
      <c r="J80" s="129">
        <f t="shared" si="103"/>
        <v>17545.400000000001</v>
      </c>
      <c r="K80" s="129">
        <f t="shared" si="103"/>
        <v>18085.400000000001</v>
      </c>
      <c r="L80" s="129">
        <f t="shared" si="103"/>
        <v>18551.3</v>
      </c>
      <c r="M80" s="129">
        <f t="shared" si="103"/>
        <v>19025.7</v>
      </c>
      <c r="N80" s="129">
        <f t="shared" si="103"/>
        <v>19478.099999999999</v>
      </c>
      <c r="O80" s="129">
        <v>20366.400000000001</v>
      </c>
      <c r="P80" s="129">
        <v>20916.300000000003</v>
      </c>
      <c r="Q80" s="129">
        <v>21679.5</v>
      </c>
      <c r="R80" s="129">
        <v>21882</v>
      </c>
      <c r="S80" s="129">
        <v>22982.3</v>
      </c>
      <c r="T80" s="129">
        <v>23471.8</v>
      </c>
      <c r="U80" s="129">
        <v>24162.5</v>
      </c>
      <c r="V80" s="129">
        <v>24719.699999999997</v>
      </c>
      <c r="W80" s="129">
        <v>25750.7</v>
      </c>
      <c r="X80" s="129">
        <v>26735.200000000001</v>
      </c>
      <c r="Y80" s="129">
        <v>27710.100000000002</v>
      </c>
      <c r="Z80" s="129">
        <v>28835.7</v>
      </c>
      <c r="AA80" s="129">
        <v>29442.9</v>
      </c>
      <c r="AB80" s="129">
        <v>30211.7</v>
      </c>
      <c r="AC80" s="129">
        <v>30706.300000000003</v>
      </c>
      <c r="AD80" s="129">
        <v>30997.5</v>
      </c>
      <c r="AE80" s="129">
        <v>31817.902637090003</v>
      </c>
      <c r="AF80" s="129">
        <v>32624.912835759998</v>
      </c>
      <c r="AG80" s="129">
        <v>33546.178116399999</v>
      </c>
      <c r="AH80" s="129">
        <v>34039.212750210005</v>
      </c>
      <c r="AI80" s="129">
        <v>34627.189550210001</v>
      </c>
      <c r="AJ80" s="129">
        <v>35147.542550209997</v>
      </c>
      <c r="AK80" s="129">
        <v>35750.001850209999</v>
      </c>
      <c r="AL80" s="129">
        <v>35804.920050209999</v>
      </c>
      <c r="AM80" s="129">
        <v>35898.719683160001</v>
      </c>
      <c r="AN80" s="129">
        <v>36785.781974340003</v>
      </c>
      <c r="AO80" s="129">
        <v>37425.499238299999</v>
      </c>
      <c r="AP80" s="129">
        <v>37735.587333409996</v>
      </c>
      <c r="AQ80" s="129">
        <v>37851.414305879996</v>
      </c>
      <c r="AR80" s="129">
        <v>38780.882185759998</v>
      </c>
      <c r="AS80" s="129">
        <v>39680.60769628</v>
      </c>
      <c r="AT80" s="129">
        <v>40139.900827009995</v>
      </c>
      <c r="AU80" s="129">
        <v>40849.800345979995</v>
      </c>
      <c r="AV80" s="129">
        <v>40900.245663219997</v>
      </c>
    </row>
    <row r="81" spans="2:48" x14ac:dyDescent="0.25">
      <c r="B81" s="19" t="s">
        <v>64</v>
      </c>
      <c r="C81" s="129">
        <v>14761.8</v>
      </c>
      <c r="D81" s="129">
        <v>14957.6</v>
      </c>
      <c r="E81" s="129">
        <v>15299.9</v>
      </c>
      <c r="F81" s="129">
        <v>15578.3</v>
      </c>
      <c r="G81" s="129">
        <v>16383.1</v>
      </c>
      <c r="H81" s="129">
        <v>16900.099999999999</v>
      </c>
      <c r="I81" s="129">
        <v>16965.900000000001</v>
      </c>
      <c r="J81" s="129">
        <v>17545.400000000001</v>
      </c>
      <c r="K81" s="129">
        <v>18085.400000000001</v>
      </c>
      <c r="L81" s="129">
        <v>18551.3</v>
      </c>
      <c r="M81" s="129">
        <v>19025.7</v>
      </c>
      <c r="N81" s="28">
        <v>19478.099999999999</v>
      </c>
      <c r="O81" s="28">
        <v>20366.400000000001</v>
      </c>
      <c r="P81" s="28">
        <v>20916.300000000003</v>
      </c>
      <c r="Q81" s="28">
        <v>21679.5</v>
      </c>
      <c r="R81" s="28">
        <v>21882</v>
      </c>
      <c r="S81" s="28">
        <v>22982.3</v>
      </c>
      <c r="T81" s="28">
        <v>23471.8</v>
      </c>
      <c r="U81" s="28">
        <v>24162.5</v>
      </c>
      <c r="V81" s="28">
        <v>24719.699999999997</v>
      </c>
      <c r="W81" s="28">
        <v>25750.7</v>
      </c>
      <c r="X81" s="28">
        <v>26735.200000000001</v>
      </c>
      <c r="Y81" s="28">
        <v>27710.100000000002</v>
      </c>
      <c r="Z81" s="28">
        <v>28835.7</v>
      </c>
      <c r="AA81" s="28">
        <v>29442.9</v>
      </c>
      <c r="AB81" s="28">
        <v>30211.7</v>
      </c>
      <c r="AC81" s="28">
        <v>30706.300000000003</v>
      </c>
      <c r="AD81" s="28">
        <v>30997.5</v>
      </c>
      <c r="AE81" s="28">
        <v>31817.902637090003</v>
      </c>
      <c r="AF81" s="28">
        <v>32624.912835759998</v>
      </c>
      <c r="AG81" s="28">
        <v>33546.178116399999</v>
      </c>
      <c r="AH81" s="28">
        <v>34039.212750210005</v>
      </c>
      <c r="AI81" s="28">
        <v>34627.189550210001</v>
      </c>
      <c r="AJ81" s="28">
        <v>35147.542550209997</v>
      </c>
      <c r="AK81" s="28">
        <v>35750.001850209999</v>
      </c>
      <c r="AL81" s="28">
        <v>35804.920050209999</v>
      </c>
      <c r="AM81" s="28">
        <v>35898.719683160001</v>
      </c>
      <c r="AN81" s="28">
        <v>36785.781974340003</v>
      </c>
      <c r="AO81" s="28">
        <v>37425.499238299999</v>
      </c>
      <c r="AP81" s="28">
        <v>37735.587333409996</v>
      </c>
      <c r="AQ81" s="28">
        <v>37851.414305879996</v>
      </c>
      <c r="AR81" s="28">
        <v>38780.882185759998</v>
      </c>
      <c r="AS81" s="28">
        <v>39680.60769628</v>
      </c>
      <c r="AT81" s="28">
        <v>40139.900827009995</v>
      </c>
      <c r="AU81" s="28">
        <v>40849.800345979995</v>
      </c>
      <c r="AV81" s="28">
        <v>40900.245663219997</v>
      </c>
    </row>
    <row r="82" spans="2:48" x14ac:dyDescent="0.25">
      <c r="B82" s="19" t="s">
        <v>65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29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8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8">
        <v>0</v>
      </c>
      <c r="AS82" s="28">
        <v>0</v>
      </c>
      <c r="AT82" s="28">
        <v>0</v>
      </c>
      <c r="AU82" s="28">
        <v>0</v>
      </c>
      <c r="AV82" s="28">
        <v>0</v>
      </c>
    </row>
    <row r="83" spans="2:48" x14ac:dyDescent="0.25">
      <c r="B83" s="19" t="s">
        <v>66</v>
      </c>
      <c r="C83" s="129">
        <v>0</v>
      </c>
      <c r="D83" s="129">
        <v>0</v>
      </c>
      <c r="E83" s="129">
        <v>0</v>
      </c>
      <c r="F83" s="129">
        <v>0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29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8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8">
        <v>0</v>
      </c>
      <c r="AS83" s="28">
        <v>0</v>
      </c>
      <c r="AT83" s="28">
        <v>0</v>
      </c>
      <c r="AU83" s="28">
        <v>0</v>
      </c>
      <c r="AV83" s="28">
        <v>0</v>
      </c>
    </row>
    <row r="84" spans="2:48" x14ac:dyDescent="0.25">
      <c r="B84" s="18" t="s">
        <v>67</v>
      </c>
      <c r="C84" s="129">
        <f>SUM(C85:C87)</f>
        <v>5029.8</v>
      </c>
      <c r="D84" s="129">
        <f t="shared" ref="D84:N84" si="104">SUM(D85:D87)</f>
        <v>5103.8999999999996</v>
      </c>
      <c r="E84" s="129">
        <f t="shared" si="104"/>
        <v>4986.8999999999996</v>
      </c>
      <c r="F84" s="129">
        <f t="shared" si="104"/>
        <v>4887.6000000000004</v>
      </c>
      <c r="G84" s="129">
        <f t="shared" si="104"/>
        <v>5054.6000000000004</v>
      </c>
      <c r="H84" s="129">
        <f t="shared" si="104"/>
        <v>5165.3999999999996</v>
      </c>
      <c r="I84" s="129">
        <f t="shared" si="104"/>
        <v>5226.5</v>
      </c>
      <c r="J84" s="129">
        <f t="shared" si="104"/>
        <v>5469.6</v>
      </c>
      <c r="K84" s="129">
        <f t="shared" si="104"/>
        <v>6040.9</v>
      </c>
      <c r="L84" s="129">
        <f t="shared" si="104"/>
        <v>6961.2</v>
      </c>
      <c r="M84" s="129">
        <f t="shared" si="104"/>
        <v>7584.4</v>
      </c>
      <c r="N84" s="129">
        <f t="shared" si="104"/>
        <v>7631.2</v>
      </c>
      <c r="O84" s="129">
        <v>8166.4999999999991</v>
      </c>
      <c r="P84" s="129">
        <v>8390.3999999999978</v>
      </c>
      <c r="Q84" s="129">
        <v>8662.6999999999989</v>
      </c>
      <c r="R84" s="129">
        <v>8914.2999999999993</v>
      </c>
      <c r="S84" s="129">
        <v>9195</v>
      </c>
      <c r="T84" s="129">
        <v>9422.4</v>
      </c>
      <c r="U84" s="129">
        <v>9646.5999999999985</v>
      </c>
      <c r="V84" s="129">
        <v>9875.5999999999985</v>
      </c>
      <c r="W84" s="129">
        <v>10127.399999999998</v>
      </c>
      <c r="X84" s="129">
        <v>10304.999999999998</v>
      </c>
      <c r="Y84" s="129">
        <v>10517.199999999999</v>
      </c>
      <c r="Z84" s="129">
        <v>10743.999999999998</v>
      </c>
      <c r="AA84" s="129">
        <v>11520</v>
      </c>
      <c r="AB84" s="129">
        <v>12213.699999999999</v>
      </c>
      <c r="AC84" s="129">
        <v>12944.9</v>
      </c>
      <c r="AD84" s="129">
        <v>13701.5</v>
      </c>
      <c r="AE84" s="129">
        <v>14331.0016</v>
      </c>
      <c r="AF84" s="129">
        <v>14999.435199999998</v>
      </c>
      <c r="AG84" s="129">
        <v>15599.182999999997</v>
      </c>
      <c r="AH84" s="129">
        <v>15908.241699999999</v>
      </c>
      <c r="AI84" s="129">
        <v>16508.455999999998</v>
      </c>
      <c r="AJ84" s="129">
        <v>17248.931699999997</v>
      </c>
      <c r="AK84" s="129">
        <v>17760.423699999999</v>
      </c>
      <c r="AL84" s="129">
        <v>18119.202399999998</v>
      </c>
      <c r="AM84" s="129">
        <v>18536.571284029997</v>
      </c>
      <c r="AN84" s="129">
        <v>20005.450134219998</v>
      </c>
      <c r="AO84" s="129">
        <v>20567.98926034</v>
      </c>
      <c r="AP84" s="129">
        <v>21675.792299469998</v>
      </c>
      <c r="AQ84" s="129">
        <v>22799.984676209995</v>
      </c>
      <c r="AR84" s="129">
        <v>24022.708446269997</v>
      </c>
      <c r="AS84" s="129">
        <v>24572.258826299996</v>
      </c>
      <c r="AT84" s="129">
        <v>25162.80489168</v>
      </c>
      <c r="AU84" s="129">
        <v>25676.39327968</v>
      </c>
      <c r="AV84" s="129">
        <v>25735.570343149997</v>
      </c>
    </row>
    <row r="85" spans="2:48" x14ac:dyDescent="0.25">
      <c r="B85" s="20" t="s">
        <v>64</v>
      </c>
      <c r="C85" s="129">
        <v>5029.8</v>
      </c>
      <c r="D85" s="129">
        <v>5103.8999999999996</v>
      </c>
      <c r="E85" s="129">
        <v>4986.8999999999996</v>
      </c>
      <c r="F85" s="129">
        <v>4887.6000000000004</v>
      </c>
      <c r="G85" s="129">
        <v>5054.6000000000004</v>
      </c>
      <c r="H85" s="129">
        <v>5165.3999999999996</v>
      </c>
      <c r="I85" s="129">
        <v>5226.5</v>
      </c>
      <c r="J85" s="129">
        <v>5469.6</v>
      </c>
      <c r="K85" s="129">
        <v>6040.9</v>
      </c>
      <c r="L85" s="129">
        <v>6961.2</v>
      </c>
      <c r="M85" s="129">
        <v>7584.4</v>
      </c>
      <c r="N85" s="28">
        <v>7631.2</v>
      </c>
      <c r="O85" s="28">
        <v>8166.4999999999991</v>
      </c>
      <c r="P85" s="28">
        <v>8390.3999999999978</v>
      </c>
      <c r="Q85" s="28">
        <v>8662.6999999999989</v>
      </c>
      <c r="R85" s="28">
        <v>8914.2999999999993</v>
      </c>
      <c r="S85" s="28">
        <v>9195</v>
      </c>
      <c r="T85" s="28">
        <v>9422.4</v>
      </c>
      <c r="U85" s="28">
        <v>9646.5999999999985</v>
      </c>
      <c r="V85" s="28">
        <v>9875.5999999999985</v>
      </c>
      <c r="W85" s="28">
        <v>10127.399999999998</v>
      </c>
      <c r="X85" s="28">
        <v>10304.999999999998</v>
      </c>
      <c r="Y85" s="28">
        <v>10517.199999999999</v>
      </c>
      <c r="Z85" s="28">
        <v>10743.999999999998</v>
      </c>
      <c r="AA85" s="28">
        <v>11520</v>
      </c>
      <c r="AB85" s="28">
        <v>12213.699999999999</v>
      </c>
      <c r="AC85" s="28">
        <v>12944.9</v>
      </c>
      <c r="AD85" s="28">
        <v>13701.5</v>
      </c>
      <c r="AE85" s="28">
        <v>14331.0016</v>
      </c>
      <c r="AF85" s="28">
        <v>14999.435199999998</v>
      </c>
      <c r="AG85" s="28">
        <v>15599.182999999997</v>
      </c>
      <c r="AH85" s="28">
        <v>15908.241699999999</v>
      </c>
      <c r="AI85" s="28">
        <v>16508.455999999998</v>
      </c>
      <c r="AJ85" s="28">
        <v>17248.931699999997</v>
      </c>
      <c r="AK85" s="28">
        <v>17760.423699999999</v>
      </c>
      <c r="AL85" s="28">
        <v>18119.202399999998</v>
      </c>
      <c r="AM85" s="28">
        <v>18536.571284029997</v>
      </c>
      <c r="AN85" s="28">
        <v>20005.450134219998</v>
      </c>
      <c r="AO85" s="28">
        <v>20567.98926034</v>
      </c>
      <c r="AP85" s="28">
        <v>21675.792299469998</v>
      </c>
      <c r="AQ85" s="28">
        <v>22799.984676209995</v>
      </c>
      <c r="AR85" s="28">
        <v>24022.708446269997</v>
      </c>
      <c r="AS85" s="28">
        <v>24572.258826299996</v>
      </c>
      <c r="AT85" s="28">
        <v>25162.80489168</v>
      </c>
      <c r="AU85" s="28">
        <v>25676.39327968</v>
      </c>
      <c r="AV85" s="28">
        <v>25735.570343149997</v>
      </c>
    </row>
    <row r="86" spans="2:48" x14ac:dyDescent="0.25">
      <c r="B86" s="20" t="s">
        <v>65</v>
      </c>
      <c r="C86" s="129">
        <v>0</v>
      </c>
      <c r="D86" s="129">
        <v>0</v>
      </c>
      <c r="E86" s="129">
        <v>0</v>
      </c>
      <c r="F86" s="129">
        <v>0</v>
      </c>
      <c r="G86" s="129">
        <v>0</v>
      </c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8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8">
        <v>0</v>
      </c>
      <c r="AS86" s="28">
        <v>0</v>
      </c>
      <c r="AT86" s="28">
        <v>0</v>
      </c>
      <c r="AU86" s="28">
        <v>0</v>
      </c>
      <c r="AV86" s="28">
        <v>0</v>
      </c>
    </row>
    <row r="87" spans="2:48" x14ac:dyDescent="0.25">
      <c r="B87" s="20" t="s">
        <v>66</v>
      </c>
      <c r="C87" s="129">
        <v>0</v>
      </c>
      <c r="D87" s="129">
        <v>0</v>
      </c>
      <c r="E87" s="129">
        <v>0</v>
      </c>
      <c r="F87" s="129">
        <v>0</v>
      </c>
      <c r="G87" s="129">
        <v>0</v>
      </c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29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8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8">
        <v>0</v>
      </c>
      <c r="AS87" s="28">
        <v>0</v>
      </c>
      <c r="AT87" s="28">
        <v>0</v>
      </c>
      <c r="AU87" s="28">
        <v>0</v>
      </c>
      <c r="AV87" s="28">
        <v>0</v>
      </c>
    </row>
    <row r="88" spans="2:48" x14ac:dyDescent="0.25">
      <c r="B88" s="17" t="s">
        <v>68</v>
      </c>
      <c r="C88" s="129">
        <f>+C89+C95</f>
        <v>6871.4</v>
      </c>
      <c r="D88" s="129">
        <f t="shared" ref="D88:N88" si="105">+D89+D95</f>
        <v>6871.4</v>
      </c>
      <c r="E88" s="129">
        <f t="shared" si="105"/>
        <v>6871.4</v>
      </c>
      <c r="F88" s="129">
        <f t="shared" si="105"/>
        <v>8790.6999999999989</v>
      </c>
      <c r="G88" s="129">
        <f t="shared" si="105"/>
        <v>8830.9</v>
      </c>
      <c r="H88" s="129">
        <f t="shared" si="105"/>
        <v>9102.6</v>
      </c>
      <c r="I88" s="129">
        <f t="shared" si="105"/>
        <v>10083.700000000001</v>
      </c>
      <c r="J88" s="129">
        <f t="shared" si="105"/>
        <v>10477.200000000001</v>
      </c>
      <c r="K88" s="129">
        <f t="shared" si="105"/>
        <v>11263.9</v>
      </c>
      <c r="L88" s="129">
        <f t="shared" si="105"/>
        <v>11728</v>
      </c>
      <c r="M88" s="129">
        <f t="shared" si="105"/>
        <v>12158.3</v>
      </c>
      <c r="N88" s="129">
        <f t="shared" si="105"/>
        <v>12259</v>
      </c>
      <c r="O88" s="129">
        <v>11242.900000000001</v>
      </c>
      <c r="P88" s="129">
        <v>12063.7</v>
      </c>
      <c r="Q88" s="129">
        <v>12041.7</v>
      </c>
      <c r="R88" s="129">
        <v>12151</v>
      </c>
      <c r="S88" s="129">
        <v>11879.600000000002</v>
      </c>
      <c r="T88" s="129">
        <v>12749.500000000002</v>
      </c>
      <c r="U88" s="129">
        <v>12865.500000000002</v>
      </c>
      <c r="V88" s="129">
        <v>12785</v>
      </c>
      <c r="W88" s="129">
        <v>12349.400000000001</v>
      </c>
      <c r="X88" s="129">
        <v>12584.2</v>
      </c>
      <c r="Y88" s="129">
        <v>13543.6</v>
      </c>
      <c r="Z88" s="129">
        <v>14144.2</v>
      </c>
      <c r="AA88" s="129">
        <v>14880.900000000001</v>
      </c>
      <c r="AB88" s="129">
        <v>15198</v>
      </c>
      <c r="AC88" s="129">
        <v>15640.800000000003</v>
      </c>
      <c r="AD88" s="129">
        <v>15813.2</v>
      </c>
      <c r="AE88" s="129">
        <v>16619.710106170001</v>
      </c>
      <c r="AF88" s="129">
        <v>16440.155928209999</v>
      </c>
      <c r="AG88" s="129">
        <v>16106.063510350003</v>
      </c>
      <c r="AH88" s="129">
        <v>15965.890266850001</v>
      </c>
      <c r="AI88" s="129">
        <v>15849.127583850001</v>
      </c>
      <c r="AJ88" s="129">
        <v>16767.453301850001</v>
      </c>
      <c r="AK88" s="129">
        <v>17536.252598850002</v>
      </c>
      <c r="AL88" s="129">
        <v>17251.960702480003</v>
      </c>
      <c r="AM88" s="129">
        <v>16771.100823670004</v>
      </c>
      <c r="AN88" s="129">
        <v>17959.320851080003</v>
      </c>
      <c r="AO88" s="129">
        <v>17939.019683150003</v>
      </c>
      <c r="AP88" s="129">
        <v>18802.703507240003</v>
      </c>
      <c r="AQ88" s="129">
        <v>18923.828599850003</v>
      </c>
      <c r="AR88" s="129">
        <v>18656.838225850006</v>
      </c>
      <c r="AS88" s="129">
        <v>20468.228576850004</v>
      </c>
      <c r="AT88" s="129">
        <v>21328.774061850003</v>
      </c>
      <c r="AU88" s="129">
        <v>19977.849862890002</v>
      </c>
      <c r="AV88" s="129">
        <v>24355.52153107</v>
      </c>
    </row>
    <row r="89" spans="2:48" x14ac:dyDescent="0.25">
      <c r="B89" s="18" t="s">
        <v>63</v>
      </c>
      <c r="C89" s="129">
        <f>SUM(C90:C93)</f>
        <v>0</v>
      </c>
      <c r="D89" s="129">
        <f t="shared" ref="D89:N89" si="106">SUM(D90:D93)</f>
        <v>0</v>
      </c>
      <c r="E89" s="129">
        <f t="shared" si="106"/>
        <v>0</v>
      </c>
      <c r="F89" s="129">
        <f t="shared" si="106"/>
        <v>0</v>
      </c>
      <c r="G89" s="129">
        <f t="shared" si="106"/>
        <v>0</v>
      </c>
      <c r="H89" s="129">
        <f t="shared" si="106"/>
        <v>0</v>
      </c>
      <c r="I89" s="129">
        <f t="shared" si="106"/>
        <v>0</v>
      </c>
      <c r="J89" s="129">
        <f t="shared" si="106"/>
        <v>0</v>
      </c>
      <c r="K89" s="129">
        <f t="shared" si="106"/>
        <v>0</v>
      </c>
      <c r="L89" s="129">
        <f t="shared" si="106"/>
        <v>0</v>
      </c>
      <c r="M89" s="129">
        <f t="shared" si="106"/>
        <v>0</v>
      </c>
      <c r="N89" s="129">
        <f t="shared" si="106"/>
        <v>0</v>
      </c>
      <c r="O89" s="129">
        <v>0</v>
      </c>
      <c r="P89" s="129">
        <v>0</v>
      </c>
      <c r="Q89" s="129">
        <v>0</v>
      </c>
      <c r="R89" s="129">
        <v>0</v>
      </c>
      <c r="S89" s="129">
        <v>0</v>
      </c>
      <c r="T89" s="129">
        <v>0</v>
      </c>
      <c r="U89" s="129">
        <v>0</v>
      </c>
      <c r="V89" s="129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9">
        <v>0</v>
      </c>
      <c r="AN89" s="129">
        <v>0</v>
      </c>
      <c r="AO89" s="129">
        <v>0</v>
      </c>
      <c r="AP89" s="129">
        <v>0</v>
      </c>
      <c r="AQ89" s="129">
        <v>0</v>
      </c>
      <c r="AR89" s="129">
        <v>0</v>
      </c>
      <c r="AS89" s="129">
        <v>0</v>
      </c>
      <c r="AT89" s="129">
        <v>0</v>
      </c>
      <c r="AU89" s="129">
        <v>0</v>
      </c>
      <c r="AV89" s="129">
        <v>0</v>
      </c>
    </row>
    <row r="90" spans="2:48" x14ac:dyDescent="0.25">
      <c r="B90" s="19" t="s">
        <v>69</v>
      </c>
      <c r="C90" s="129">
        <v>0</v>
      </c>
      <c r="D90" s="129">
        <v>0</v>
      </c>
      <c r="E90" s="129">
        <v>0</v>
      </c>
      <c r="F90" s="129">
        <v>0</v>
      </c>
      <c r="G90" s="129">
        <v>0</v>
      </c>
      <c r="H90" s="129">
        <v>0</v>
      </c>
      <c r="I90" s="129">
        <v>0</v>
      </c>
      <c r="J90" s="129">
        <v>0</v>
      </c>
      <c r="K90" s="129">
        <v>0</v>
      </c>
      <c r="L90" s="129">
        <v>0</v>
      </c>
      <c r="M90" s="129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8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8">
        <v>0</v>
      </c>
    </row>
    <row r="91" spans="2:48" x14ac:dyDescent="0.25">
      <c r="B91" s="19" t="s">
        <v>70</v>
      </c>
      <c r="C91" s="129">
        <v>0</v>
      </c>
      <c r="D91" s="129">
        <v>0</v>
      </c>
      <c r="E91" s="129">
        <v>0</v>
      </c>
      <c r="F91" s="129">
        <v>0</v>
      </c>
      <c r="G91" s="129">
        <v>0</v>
      </c>
      <c r="H91" s="129">
        <v>0</v>
      </c>
      <c r="I91" s="129">
        <v>0</v>
      </c>
      <c r="J91" s="129">
        <v>0</v>
      </c>
      <c r="K91" s="129">
        <v>0</v>
      </c>
      <c r="L91" s="129">
        <v>0</v>
      </c>
      <c r="M91" s="129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8">
        <v>0</v>
      </c>
      <c r="AC91" s="28">
        <v>0</v>
      </c>
      <c r="AD91" s="28">
        <v>0</v>
      </c>
      <c r="AE91" s="28">
        <v>0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8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8">
        <v>0</v>
      </c>
      <c r="AS91" s="28">
        <v>0</v>
      </c>
      <c r="AT91" s="28">
        <v>0</v>
      </c>
      <c r="AU91" s="28">
        <v>0</v>
      </c>
      <c r="AV91" s="28">
        <v>0</v>
      </c>
    </row>
    <row r="92" spans="2:48" x14ac:dyDescent="0.25">
      <c r="B92" s="19" t="s">
        <v>71</v>
      </c>
      <c r="C92" s="129">
        <v>0</v>
      </c>
      <c r="D92" s="129">
        <v>0</v>
      </c>
      <c r="E92" s="129">
        <v>0</v>
      </c>
      <c r="F92" s="129">
        <v>0</v>
      </c>
      <c r="G92" s="129">
        <v>0</v>
      </c>
      <c r="H92" s="129">
        <v>0</v>
      </c>
      <c r="I92" s="129">
        <v>0</v>
      </c>
      <c r="J92" s="129">
        <v>0</v>
      </c>
      <c r="K92" s="129">
        <v>0</v>
      </c>
      <c r="L92" s="129">
        <v>0</v>
      </c>
      <c r="M92" s="129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8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8">
        <v>0</v>
      </c>
      <c r="AS92" s="28">
        <v>0</v>
      </c>
      <c r="AT92" s="28">
        <v>0</v>
      </c>
      <c r="AU92" s="28">
        <v>0</v>
      </c>
      <c r="AV92" s="28">
        <v>0</v>
      </c>
    </row>
    <row r="93" spans="2:48" x14ac:dyDescent="0.25">
      <c r="B93" s="19" t="s">
        <v>20</v>
      </c>
      <c r="C93" s="129">
        <v>0</v>
      </c>
      <c r="D93" s="129">
        <v>0</v>
      </c>
      <c r="E93" s="129">
        <v>0</v>
      </c>
      <c r="F93" s="129">
        <v>0</v>
      </c>
      <c r="G93" s="129">
        <v>0</v>
      </c>
      <c r="H93" s="129">
        <v>0</v>
      </c>
      <c r="I93" s="129">
        <v>0</v>
      </c>
      <c r="J93" s="129">
        <v>0</v>
      </c>
      <c r="K93" s="129">
        <v>0</v>
      </c>
      <c r="L93" s="129">
        <v>0</v>
      </c>
      <c r="M93" s="129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8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8">
        <v>0</v>
      </c>
      <c r="AS93" s="28">
        <v>0</v>
      </c>
      <c r="AT93" s="28">
        <v>0</v>
      </c>
      <c r="AU93" s="28">
        <v>0</v>
      </c>
      <c r="AV93" s="28">
        <v>0</v>
      </c>
    </row>
    <row r="94" spans="2:48" x14ac:dyDescent="0.25">
      <c r="B94" s="21" t="s">
        <v>72</v>
      </c>
      <c r="C94" s="129">
        <v>0</v>
      </c>
      <c r="D94" s="129">
        <v>0</v>
      </c>
      <c r="E94" s="129">
        <v>0</v>
      </c>
      <c r="F94" s="129">
        <v>0</v>
      </c>
      <c r="G94" s="129">
        <v>0</v>
      </c>
      <c r="H94" s="129">
        <v>0</v>
      </c>
      <c r="I94" s="129">
        <v>0</v>
      </c>
      <c r="J94" s="129">
        <v>0</v>
      </c>
      <c r="K94" s="129">
        <v>0</v>
      </c>
      <c r="L94" s="129">
        <v>0</v>
      </c>
      <c r="M94" s="129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8">
        <v>0</v>
      </c>
      <c r="U94" s="28">
        <v>0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28">
        <v>0</v>
      </c>
      <c r="AD94" s="28">
        <v>0</v>
      </c>
      <c r="AE94" s="28">
        <v>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8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8">
        <v>0</v>
      </c>
      <c r="AS94" s="28">
        <v>0</v>
      </c>
      <c r="AT94" s="28">
        <v>0</v>
      </c>
      <c r="AU94" s="28">
        <v>0</v>
      </c>
      <c r="AV94" s="28">
        <v>0</v>
      </c>
    </row>
    <row r="95" spans="2:48" x14ac:dyDescent="0.25">
      <c r="B95" s="18" t="s">
        <v>73</v>
      </c>
      <c r="C95" s="129">
        <f>SUM(C96:C99)</f>
        <v>6871.4</v>
      </c>
      <c r="D95" s="129">
        <f t="shared" ref="D95:N95" si="107">SUM(D96:D99)</f>
        <v>6871.4</v>
      </c>
      <c r="E95" s="129">
        <f t="shared" si="107"/>
        <v>6871.4</v>
      </c>
      <c r="F95" s="129">
        <f t="shared" si="107"/>
        <v>8790.6999999999989</v>
      </c>
      <c r="G95" s="129">
        <f t="shared" si="107"/>
        <v>8830.9</v>
      </c>
      <c r="H95" s="129">
        <f t="shared" si="107"/>
        <v>9102.6</v>
      </c>
      <c r="I95" s="129">
        <f t="shared" si="107"/>
        <v>10083.700000000001</v>
      </c>
      <c r="J95" s="129">
        <f t="shared" si="107"/>
        <v>10477.200000000001</v>
      </c>
      <c r="K95" s="129">
        <f t="shared" si="107"/>
        <v>11263.9</v>
      </c>
      <c r="L95" s="129">
        <f t="shared" si="107"/>
        <v>11728</v>
      </c>
      <c r="M95" s="129">
        <f t="shared" si="107"/>
        <v>12158.3</v>
      </c>
      <c r="N95" s="129">
        <f t="shared" si="107"/>
        <v>12259</v>
      </c>
      <c r="O95" s="129">
        <v>11242.900000000001</v>
      </c>
      <c r="P95" s="129">
        <v>12063.7</v>
      </c>
      <c r="Q95" s="129">
        <v>12041.7</v>
      </c>
      <c r="R95" s="129">
        <v>12151</v>
      </c>
      <c r="S95" s="129">
        <v>11879.600000000002</v>
      </c>
      <c r="T95" s="129">
        <v>12749.500000000002</v>
      </c>
      <c r="U95" s="129">
        <v>12865.500000000002</v>
      </c>
      <c r="V95" s="129">
        <v>12785</v>
      </c>
      <c r="W95" s="129">
        <v>12349.400000000001</v>
      </c>
      <c r="X95" s="129">
        <v>12584.2</v>
      </c>
      <c r="Y95" s="129">
        <v>13543.6</v>
      </c>
      <c r="Z95" s="129">
        <v>14144.2</v>
      </c>
      <c r="AA95" s="129">
        <v>14880.900000000001</v>
      </c>
      <c r="AB95" s="129">
        <v>15198</v>
      </c>
      <c r="AC95" s="129">
        <v>15640.800000000003</v>
      </c>
      <c r="AD95" s="129">
        <v>15813.2</v>
      </c>
      <c r="AE95" s="129">
        <v>16619.710106170001</v>
      </c>
      <c r="AF95" s="129">
        <v>16440.155928209999</v>
      </c>
      <c r="AG95" s="129">
        <v>16106.063510350003</v>
      </c>
      <c r="AH95" s="129">
        <v>15965.890266850001</v>
      </c>
      <c r="AI95" s="129">
        <v>15849.127583850001</v>
      </c>
      <c r="AJ95" s="129">
        <v>16767.453301850001</v>
      </c>
      <c r="AK95" s="129">
        <v>17536.252598850002</v>
      </c>
      <c r="AL95" s="129">
        <v>17251.960702480003</v>
      </c>
      <c r="AM95" s="129">
        <v>16771.100823670004</v>
      </c>
      <c r="AN95" s="129">
        <v>17959.320851080003</v>
      </c>
      <c r="AO95" s="129">
        <v>17939.019683150003</v>
      </c>
      <c r="AP95" s="129">
        <v>18802.703507240003</v>
      </c>
      <c r="AQ95" s="129">
        <v>18923.828599850003</v>
      </c>
      <c r="AR95" s="129">
        <v>18656.838225850006</v>
      </c>
      <c r="AS95" s="129">
        <v>20468.228576850004</v>
      </c>
      <c r="AT95" s="129">
        <v>21328.774061850003</v>
      </c>
      <c r="AU95" s="129">
        <v>19977.849862890002</v>
      </c>
      <c r="AV95" s="129">
        <v>24355.52153107</v>
      </c>
    </row>
    <row r="96" spans="2:48" x14ac:dyDescent="0.25">
      <c r="B96" s="19" t="s">
        <v>69</v>
      </c>
      <c r="C96" s="129">
        <v>0</v>
      </c>
      <c r="D96" s="129">
        <v>0</v>
      </c>
      <c r="E96" s="129">
        <v>0</v>
      </c>
      <c r="F96" s="129">
        <v>0</v>
      </c>
      <c r="G96" s="129">
        <v>0</v>
      </c>
      <c r="H96" s="129">
        <v>0</v>
      </c>
      <c r="I96" s="129">
        <v>0</v>
      </c>
      <c r="J96" s="129">
        <v>0</v>
      </c>
      <c r="K96" s="129">
        <v>0</v>
      </c>
      <c r="L96" s="129">
        <v>0</v>
      </c>
      <c r="M96" s="129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8">
        <v>0</v>
      </c>
      <c r="AS96" s="28">
        <v>0</v>
      </c>
      <c r="AT96" s="28">
        <v>0</v>
      </c>
      <c r="AU96" s="28">
        <v>0</v>
      </c>
      <c r="AV96" s="28">
        <v>0</v>
      </c>
    </row>
    <row r="97" spans="1:48" x14ac:dyDescent="0.25">
      <c r="B97" s="19" t="s">
        <v>70</v>
      </c>
      <c r="C97" s="129">
        <v>0</v>
      </c>
      <c r="D97" s="129">
        <v>0</v>
      </c>
      <c r="E97" s="129">
        <v>0</v>
      </c>
      <c r="F97" s="129">
        <v>919.3</v>
      </c>
      <c r="G97" s="129">
        <v>959.5</v>
      </c>
      <c r="H97" s="129">
        <v>1231.2</v>
      </c>
      <c r="I97" s="129">
        <v>2212.3000000000002</v>
      </c>
      <c r="J97" s="129">
        <v>2605.8000000000002</v>
      </c>
      <c r="K97" s="129">
        <v>3225.1</v>
      </c>
      <c r="L97" s="129">
        <v>3675.1</v>
      </c>
      <c r="M97" s="129">
        <v>4079.8</v>
      </c>
      <c r="N97" s="28">
        <v>4095.2</v>
      </c>
      <c r="O97" s="28">
        <v>3761.8</v>
      </c>
      <c r="P97" s="28">
        <v>4568.6000000000004</v>
      </c>
      <c r="Q97" s="28">
        <v>4766.3</v>
      </c>
      <c r="R97" s="28">
        <v>4991.3999999999996</v>
      </c>
      <c r="S97" s="28">
        <v>5078.2000000000007</v>
      </c>
      <c r="T97" s="28">
        <v>5069.9000000000005</v>
      </c>
      <c r="U97" s="28">
        <v>5384.2000000000007</v>
      </c>
      <c r="V97" s="28">
        <v>5502.2000000000007</v>
      </c>
      <c r="W97" s="28">
        <v>5522.6</v>
      </c>
      <c r="X97" s="28">
        <v>5942.9000000000005</v>
      </c>
      <c r="Y97" s="28">
        <v>5790</v>
      </c>
      <c r="Z97" s="28">
        <v>6326.9000000000005</v>
      </c>
      <c r="AA97" s="28">
        <v>6241.3000000000011</v>
      </c>
      <c r="AB97" s="28">
        <v>6655.6000000000013</v>
      </c>
      <c r="AC97" s="28">
        <v>7085.300000000002</v>
      </c>
      <c r="AD97" s="28">
        <v>7233.9000000000015</v>
      </c>
      <c r="AE97" s="28">
        <v>6885.8571051700019</v>
      </c>
      <c r="AF97" s="28">
        <v>6811.463072210001</v>
      </c>
      <c r="AG97" s="28">
        <v>6392.2003093500025</v>
      </c>
      <c r="AH97" s="28">
        <v>6519.2131338500012</v>
      </c>
      <c r="AI97" s="28">
        <v>6659.0168338500016</v>
      </c>
      <c r="AJ97" s="28">
        <v>6214.7390338500009</v>
      </c>
      <c r="AK97" s="28">
        <v>6958.4961338500007</v>
      </c>
      <c r="AL97" s="28">
        <v>6840.7435338500018</v>
      </c>
      <c r="AM97" s="28">
        <v>6380.252633850002</v>
      </c>
      <c r="AN97" s="28">
        <v>6604.2963338500012</v>
      </c>
      <c r="AO97" s="28">
        <v>6559.9282338500025</v>
      </c>
      <c r="AP97" s="28">
        <v>6663.6381338500014</v>
      </c>
      <c r="AQ97" s="28">
        <v>6750.965787850002</v>
      </c>
      <c r="AR97" s="28">
        <v>6594.9306758500024</v>
      </c>
      <c r="AS97" s="28">
        <v>6620.2224028500023</v>
      </c>
      <c r="AT97" s="28">
        <v>5932.463197850002</v>
      </c>
      <c r="AU97" s="28">
        <v>5746.4167390400025</v>
      </c>
      <c r="AV97" s="28">
        <v>5242.6081421800018</v>
      </c>
    </row>
    <row r="98" spans="1:48" x14ac:dyDescent="0.25">
      <c r="B98" s="19" t="s">
        <v>71</v>
      </c>
      <c r="C98" s="129">
        <v>6871.4</v>
      </c>
      <c r="D98" s="129">
        <v>6871.4</v>
      </c>
      <c r="E98" s="129">
        <v>6871.4</v>
      </c>
      <c r="F98" s="129">
        <v>7871.4</v>
      </c>
      <c r="G98" s="129">
        <v>7871.4</v>
      </c>
      <c r="H98" s="129">
        <v>7871.4</v>
      </c>
      <c r="I98" s="129">
        <v>7871.4</v>
      </c>
      <c r="J98" s="129">
        <v>7871.4</v>
      </c>
      <c r="K98" s="129">
        <v>8038.8</v>
      </c>
      <c r="L98" s="129">
        <v>8052.9</v>
      </c>
      <c r="M98" s="129">
        <v>8078.5</v>
      </c>
      <c r="N98" s="28">
        <v>8163.8</v>
      </c>
      <c r="O98" s="28">
        <v>7481.1</v>
      </c>
      <c r="P98" s="28">
        <v>7495.1</v>
      </c>
      <c r="Q98" s="28">
        <v>7275.4000000000005</v>
      </c>
      <c r="R98" s="28">
        <v>7159.6</v>
      </c>
      <c r="S98" s="28">
        <v>6801.4000000000005</v>
      </c>
      <c r="T98" s="28">
        <v>7679.6000000000013</v>
      </c>
      <c r="U98" s="28">
        <v>7481.3000000000011</v>
      </c>
      <c r="V98" s="28">
        <v>7282.8</v>
      </c>
      <c r="W98" s="28">
        <v>6826.8</v>
      </c>
      <c r="X98" s="28">
        <v>6641.3</v>
      </c>
      <c r="Y98" s="28">
        <v>7753.6</v>
      </c>
      <c r="Z98" s="28">
        <v>7817.3000000000011</v>
      </c>
      <c r="AA98" s="28">
        <v>8639.6</v>
      </c>
      <c r="AB98" s="28">
        <v>8542.4</v>
      </c>
      <c r="AC98" s="28">
        <v>8555.5</v>
      </c>
      <c r="AD98" s="28">
        <v>8579.2999999999993</v>
      </c>
      <c r="AE98" s="28">
        <v>9733.8530009999995</v>
      </c>
      <c r="AF98" s="28">
        <v>9628.6928559999997</v>
      </c>
      <c r="AG98" s="28">
        <v>9713.8632010000001</v>
      </c>
      <c r="AH98" s="28">
        <v>9446.6771329999992</v>
      </c>
      <c r="AI98" s="28">
        <v>9190.1107499999998</v>
      </c>
      <c r="AJ98" s="28">
        <v>10552.714268</v>
      </c>
      <c r="AK98" s="28">
        <v>10577.756465</v>
      </c>
      <c r="AL98" s="28">
        <v>10411.217168630001</v>
      </c>
      <c r="AM98" s="28">
        <v>10390.848189820001</v>
      </c>
      <c r="AN98" s="28">
        <v>11355.024517230002</v>
      </c>
      <c r="AO98" s="28">
        <v>11379.091449300002</v>
      </c>
      <c r="AP98" s="28">
        <v>12139.065373390002</v>
      </c>
      <c r="AQ98" s="28">
        <v>12172.862812000001</v>
      </c>
      <c r="AR98" s="28">
        <v>12061.907550000002</v>
      </c>
      <c r="AS98" s="28">
        <v>13848.006174000002</v>
      </c>
      <c r="AT98" s="28">
        <v>15396.310864000001</v>
      </c>
      <c r="AU98" s="28">
        <v>14231.43312385</v>
      </c>
      <c r="AV98" s="28">
        <v>19112.91338889</v>
      </c>
    </row>
    <row r="99" spans="1:48" x14ac:dyDescent="0.25">
      <c r="B99" s="19" t="s">
        <v>20</v>
      </c>
      <c r="C99" s="129">
        <v>0</v>
      </c>
      <c r="D99" s="129">
        <v>0</v>
      </c>
      <c r="E99" s="129">
        <v>0</v>
      </c>
      <c r="F99" s="129">
        <v>0</v>
      </c>
      <c r="G99" s="129">
        <v>0</v>
      </c>
      <c r="H99" s="129">
        <v>0</v>
      </c>
      <c r="I99" s="129">
        <v>0</v>
      </c>
      <c r="J99" s="129">
        <v>0</v>
      </c>
      <c r="K99" s="129">
        <v>0</v>
      </c>
      <c r="L99" s="129">
        <v>0</v>
      </c>
      <c r="M99" s="129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8">
        <v>0</v>
      </c>
    </row>
    <row r="100" spans="1:48" x14ac:dyDescent="0.25">
      <c r="B100" s="21" t="s">
        <v>72</v>
      </c>
      <c r="C100" s="129">
        <v>0</v>
      </c>
      <c r="D100" s="129">
        <v>0</v>
      </c>
      <c r="E100" s="129">
        <v>0</v>
      </c>
      <c r="F100" s="129">
        <v>0</v>
      </c>
      <c r="G100" s="129">
        <v>0</v>
      </c>
      <c r="H100" s="129">
        <v>0</v>
      </c>
      <c r="I100" s="129">
        <v>0</v>
      </c>
      <c r="J100" s="129">
        <v>0</v>
      </c>
      <c r="K100" s="129">
        <v>0</v>
      </c>
      <c r="L100" s="129">
        <v>0</v>
      </c>
      <c r="M100" s="129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8">
        <v>0</v>
      </c>
      <c r="U100" s="28">
        <v>0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8">
        <v>0</v>
      </c>
      <c r="AC100" s="28">
        <v>0</v>
      </c>
      <c r="AD100" s="28">
        <v>0</v>
      </c>
      <c r="AE100" s="28">
        <v>0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8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8">
        <v>0</v>
      </c>
      <c r="AS100" s="28">
        <v>0</v>
      </c>
      <c r="AT100" s="28">
        <v>0</v>
      </c>
      <c r="AU100" s="28">
        <v>0</v>
      </c>
      <c r="AV100" s="28">
        <v>0</v>
      </c>
    </row>
    <row r="101" spans="1:48" x14ac:dyDescent="0.25">
      <c r="B101" s="17" t="s">
        <v>74</v>
      </c>
      <c r="C101" s="28">
        <f t="shared" ref="C101" si="108">SUM(C102:C105)</f>
        <v>0</v>
      </c>
      <c r="D101" s="28">
        <f t="shared" ref="D101" si="109">SUM(D102:D105)</f>
        <v>0</v>
      </c>
      <c r="E101" s="28">
        <f>SUM(E102:E105)</f>
        <v>0</v>
      </c>
      <c r="F101" s="28">
        <f t="shared" ref="F101:N101" si="110">SUM(F102:F105)</f>
        <v>0</v>
      </c>
      <c r="G101" s="28">
        <f t="shared" si="110"/>
        <v>0</v>
      </c>
      <c r="H101" s="28">
        <f t="shared" si="110"/>
        <v>2</v>
      </c>
      <c r="I101" s="28">
        <f t="shared" si="110"/>
        <v>0</v>
      </c>
      <c r="J101" s="28">
        <f t="shared" si="110"/>
        <v>2.7</v>
      </c>
      <c r="K101" s="28">
        <f t="shared" si="110"/>
        <v>8</v>
      </c>
      <c r="L101" s="28">
        <f t="shared" si="110"/>
        <v>4.3</v>
      </c>
      <c r="M101" s="28">
        <f t="shared" si="110"/>
        <v>13</v>
      </c>
      <c r="N101" s="28">
        <f t="shared" si="110"/>
        <v>62.1</v>
      </c>
      <c r="O101" s="28">
        <v>66</v>
      </c>
      <c r="P101" s="28">
        <v>70.900000000000006</v>
      </c>
      <c r="Q101" s="28">
        <v>86.5</v>
      </c>
      <c r="R101" s="28">
        <v>91.100000000000009</v>
      </c>
      <c r="S101" s="28">
        <v>59.4</v>
      </c>
      <c r="T101" s="28">
        <v>53.2</v>
      </c>
      <c r="U101" s="28">
        <v>46.5</v>
      </c>
      <c r="V101" s="28">
        <v>40.200000000000003</v>
      </c>
      <c r="W101" s="28">
        <v>49.1</v>
      </c>
      <c r="X101" s="28">
        <v>38.700000000000003</v>
      </c>
      <c r="Y101" s="28">
        <v>71.5</v>
      </c>
      <c r="Z101" s="28">
        <v>171.3</v>
      </c>
      <c r="AA101" s="28">
        <v>87.40000000000002</v>
      </c>
      <c r="AB101" s="28">
        <v>59.000000000000014</v>
      </c>
      <c r="AC101" s="28">
        <v>81.100000000000009</v>
      </c>
      <c r="AD101" s="28">
        <v>158.6</v>
      </c>
      <c r="AE101" s="28">
        <v>175.50091639999999</v>
      </c>
      <c r="AF101" s="28">
        <v>174.64539655000002</v>
      </c>
      <c r="AG101" s="28">
        <v>173.90593182000003</v>
      </c>
      <c r="AH101" s="28">
        <v>224.52101988000001</v>
      </c>
      <c r="AI101" s="28">
        <v>221.84583688000004</v>
      </c>
      <c r="AJ101" s="28">
        <v>177.27275488000001</v>
      </c>
      <c r="AK101" s="28">
        <v>171.59655187999999</v>
      </c>
      <c r="AL101" s="28">
        <v>194.09095551000001</v>
      </c>
      <c r="AM101" s="28">
        <v>197.61797670000001</v>
      </c>
      <c r="AN101" s="28">
        <v>205.84770411000002</v>
      </c>
      <c r="AO101" s="28">
        <v>234.21853618</v>
      </c>
      <c r="AP101" s="28">
        <v>190.84646026999997</v>
      </c>
      <c r="AQ101" s="28">
        <v>129.85759587999999</v>
      </c>
      <c r="AR101" s="28">
        <v>117.67890987999998</v>
      </c>
      <c r="AS101" s="28">
        <v>116.89209787999998</v>
      </c>
      <c r="AT101" s="28">
        <v>55.942661879999982</v>
      </c>
      <c r="AU101" s="28">
        <v>139.72022697</v>
      </c>
      <c r="AV101" s="28">
        <v>144.14475297999999</v>
      </c>
    </row>
    <row r="102" spans="1:48" x14ac:dyDescent="0.25">
      <c r="B102" s="19" t="s">
        <v>69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9">
        <v>0</v>
      </c>
      <c r="I102" s="129">
        <v>0</v>
      </c>
      <c r="J102" s="129">
        <v>0</v>
      </c>
      <c r="K102" s="129">
        <v>0</v>
      </c>
      <c r="L102" s="129">
        <v>0</v>
      </c>
      <c r="M102" s="129">
        <v>0</v>
      </c>
      <c r="N102" s="129">
        <v>0</v>
      </c>
      <c r="O102" s="129">
        <v>0</v>
      </c>
      <c r="P102" s="129">
        <v>0</v>
      </c>
      <c r="Q102" s="129">
        <v>0</v>
      </c>
      <c r="R102" s="129">
        <v>0</v>
      </c>
      <c r="S102" s="129">
        <v>0</v>
      </c>
      <c r="T102" s="129">
        <v>0</v>
      </c>
      <c r="U102" s="129">
        <v>0</v>
      </c>
      <c r="V102" s="129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0</v>
      </c>
      <c r="AU102" s="28">
        <v>0</v>
      </c>
      <c r="AV102" s="28">
        <v>0</v>
      </c>
    </row>
    <row r="103" spans="1:48" x14ac:dyDescent="0.25">
      <c r="B103" s="19" t="s">
        <v>70</v>
      </c>
      <c r="C103" s="129">
        <v>0</v>
      </c>
      <c r="D103" s="129">
        <v>0</v>
      </c>
      <c r="E103" s="129">
        <v>0</v>
      </c>
      <c r="F103" s="129">
        <v>0</v>
      </c>
      <c r="G103" s="129">
        <v>0</v>
      </c>
      <c r="H103" s="129">
        <v>0</v>
      </c>
      <c r="I103" s="129">
        <v>0</v>
      </c>
      <c r="J103" s="129">
        <v>0</v>
      </c>
      <c r="K103" s="129">
        <v>0</v>
      </c>
      <c r="L103" s="129">
        <v>0</v>
      </c>
      <c r="M103" s="129">
        <v>0</v>
      </c>
      <c r="N103" s="129">
        <v>57.9</v>
      </c>
      <c r="O103" s="129">
        <v>53.800000000000004</v>
      </c>
      <c r="P103" s="129">
        <v>66.900000000000006</v>
      </c>
      <c r="Q103" s="129">
        <v>74.400000000000006</v>
      </c>
      <c r="R103" s="129">
        <v>85.2</v>
      </c>
      <c r="S103" s="129">
        <v>46</v>
      </c>
      <c r="T103" s="129">
        <v>44.900000000000006</v>
      </c>
      <c r="U103" s="129">
        <v>29.700000000000003</v>
      </c>
      <c r="V103" s="129">
        <v>32.800000000000004</v>
      </c>
      <c r="W103" s="129">
        <v>34.700000000000003</v>
      </c>
      <c r="X103" s="129">
        <v>31.300000000000004</v>
      </c>
      <c r="Y103" s="129">
        <v>56.5</v>
      </c>
      <c r="Z103" s="129">
        <v>165.8</v>
      </c>
      <c r="AA103" s="129">
        <v>74.000000000000014</v>
      </c>
      <c r="AB103" s="129">
        <v>54.70000000000001</v>
      </c>
      <c r="AC103" s="129">
        <v>68.100000000000009</v>
      </c>
      <c r="AD103" s="129">
        <v>154.5</v>
      </c>
      <c r="AE103" s="129">
        <v>153.64021540000002</v>
      </c>
      <c r="AF103" s="129">
        <v>165.79604055000001</v>
      </c>
      <c r="AG103" s="129">
        <v>160.13673082000003</v>
      </c>
      <c r="AH103" s="129">
        <v>219.84808688000001</v>
      </c>
      <c r="AI103" s="129">
        <v>208.32978688000003</v>
      </c>
      <c r="AJ103" s="129">
        <v>166.57828688000001</v>
      </c>
      <c r="AK103" s="129">
        <v>161.50538688</v>
      </c>
      <c r="AL103" s="129">
        <v>184.88848688000002</v>
      </c>
      <c r="AM103" s="129">
        <v>185.29148688000001</v>
      </c>
      <c r="AN103" s="129">
        <v>203.91748688000001</v>
      </c>
      <c r="AO103" s="129">
        <v>194.04788688000002</v>
      </c>
      <c r="AP103" s="129">
        <v>164.13388687999998</v>
      </c>
      <c r="AQ103" s="129">
        <v>120.24816188</v>
      </c>
      <c r="AR103" s="129">
        <v>111.17684187999998</v>
      </c>
      <c r="AS103" s="129">
        <v>109.55552687999999</v>
      </c>
      <c r="AT103" s="129">
        <v>47.381010879999984</v>
      </c>
      <c r="AU103" s="129">
        <v>129.71566597</v>
      </c>
      <c r="AV103" s="129">
        <v>133.57461257999998</v>
      </c>
    </row>
    <row r="104" spans="1:48" x14ac:dyDescent="0.25">
      <c r="B104" s="19" t="s">
        <v>71</v>
      </c>
      <c r="C104" s="129">
        <v>0</v>
      </c>
      <c r="D104" s="129">
        <v>0</v>
      </c>
      <c r="E104" s="129">
        <v>0</v>
      </c>
      <c r="F104" s="129">
        <v>0</v>
      </c>
      <c r="G104" s="129">
        <v>0</v>
      </c>
      <c r="H104" s="129">
        <v>0</v>
      </c>
      <c r="I104" s="129">
        <v>0</v>
      </c>
      <c r="J104" s="129">
        <v>0</v>
      </c>
      <c r="K104" s="129">
        <v>0</v>
      </c>
      <c r="L104" s="129">
        <v>0</v>
      </c>
      <c r="M104" s="129">
        <v>0</v>
      </c>
      <c r="N104" s="129">
        <v>0</v>
      </c>
      <c r="O104" s="129">
        <v>0</v>
      </c>
      <c r="P104" s="129">
        <v>0</v>
      </c>
      <c r="Q104" s="129">
        <v>0</v>
      </c>
      <c r="R104" s="129">
        <v>1.7000000000000002</v>
      </c>
      <c r="S104" s="129">
        <v>0.90000000000000013</v>
      </c>
      <c r="T104" s="129">
        <v>4</v>
      </c>
      <c r="U104" s="129">
        <v>3.8</v>
      </c>
      <c r="V104" s="129">
        <v>2.9999999999999996</v>
      </c>
      <c r="W104" s="129">
        <v>1.3999999999999995</v>
      </c>
      <c r="X104" s="129">
        <v>2.9999999999999996</v>
      </c>
      <c r="Y104" s="129">
        <v>1.6999999999999997</v>
      </c>
      <c r="Z104" s="129">
        <v>1.2999999999999998</v>
      </c>
      <c r="AA104" s="129">
        <v>0.49999999999999978</v>
      </c>
      <c r="AB104" s="129">
        <v>0</v>
      </c>
      <c r="AC104" s="129">
        <v>0</v>
      </c>
      <c r="AD104" s="129">
        <v>0</v>
      </c>
      <c r="AE104" s="129">
        <v>9.5357009999999995</v>
      </c>
      <c r="AF104" s="129">
        <v>5.0553559999999997</v>
      </c>
      <c r="AG104" s="129">
        <v>2.2862009999999997</v>
      </c>
      <c r="AH104" s="129">
        <v>1.5679329999999996</v>
      </c>
      <c r="AI104" s="129">
        <v>4.4000500000000002</v>
      </c>
      <c r="AJ104" s="129">
        <v>8.0874680000000012</v>
      </c>
      <c r="AK104" s="129">
        <v>2.3361650000000012</v>
      </c>
      <c r="AL104" s="129">
        <v>6.0464686300000015</v>
      </c>
      <c r="AM104" s="129">
        <v>3.0584898200000015</v>
      </c>
      <c r="AN104" s="129">
        <v>1.3002172300000014</v>
      </c>
      <c r="AO104" s="129">
        <v>3.1156493000000012</v>
      </c>
      <c r="AP104" s="129">
        <v>4.1425733900000008</v>
      </c>
      <c r="AQ104" s="129">
        <v>0.37443399999999999</v>
      </c>
      <c r="AR104" s="129">
        <v>5.9050680000000009</v>
      </c>
      <c r="AS104" s="129">
        <v>0.54557100000000069</v>
      </c>
      <c r="AT104" s="129">
        <v>6.0356510000000005</v>
      </c>
      <c r="AU104" s="129">
        <v>3.7610610000000007</v>
      </c>
      <c r="AV104" s="129">
        <v>5.7394404000000003</v>
      </c>
    </row>
    <row r="105" spans="1:48" x14ac:dyDescent="0.25">
      <c r="B105" s="19" t="s">
        <v>20</v>
      </c>
      <c r="C105" s="129">
        <v>0</v>
      </c>
      <c r="D105" s="129">
        <v>0</v>
      </c>
      <c r="E105" s="129">
        <v>0</v>
      </c>
      <c r="F105" s="129">
        <v>0</v>
      </c>
      <c r="G105" s="129">
        <v>0</v>
      </c>
      <c r="H105" s="129">
        <v>2</v>
      </c>
      <c r="I105" s="129">
        <v>0</v>
      </c>
      <c r="J105" s="129">
        <v>2.7</v>
      </c>
      <c r="K105" s="129">
        <v>8</v>
      </c>
      <c r="L105" s="129">
        <v>4.3</v>
      </c>
      <c r="M105" s="129">
        <v>13</v>
      </c>
      <c r="N105" s="129">
        <v>4.2</v>
      </c>
      <c r="O105" s="129">
        <v>12.2</v>
      </c>
      <c r="P105" s="129">
        <v>4</v>
      </c>
      <c r="Q105" s="129">
        <v>12.1</v>
      </c>
      <c r="R105" s="129">
        <v>4.2</v>
      </c>
      <c r="S105" s="129">
        <v>12.5</v>
      </c>
      <c r="T105" s="129">
        <v>4.3000000000000007</v>
      </c>
      <c r="U105" s="129">
        <v>13</v>
      </c>
      <c r="V105" s="129">
        <v>4.4000000000000004</v>
      </c>
      <c r="W105" s="129">
        <v>13</v>
      </c>
      <c r="X105" s="129">
        <v>4.4000000000000004</v>
      </c>
      <c r="Y105" s="129">
        <v>13.3</v>
      </c>
      <c r="Z105" s="129">
        <v>4.2000000000000011</v>
      </c>
      <c r="AA105" s="129">
        <v>12.9</v>
      </c>
      <c r="AB105" s="129">
        <v>4.3000000000000007</v>
      </c>
      <c r="AC105" s="129">
        <v>13</v>
      </c>
      <c r="AD105" s="129">
        <v>4.0999999999999996</v>
      </c>
      <c r="AE105" s="129">
        <v>12.324999999999999</v>
      </c>
      <c r="AF105" s="129">
        <v>3.7939999999999987</v>
      </c>
      <c r="AG105" s="129">
        <v>11.482999999999999</v>
      </c>
      <c r="AH105" s="129">
        <v>3.1049999999999986</v>
      </c>
      <c r="AI105" s="129">
        <v>9.1159999999999997</v>
      </c>
      <c r="AJ105" s="129">
        <v>2.6069999999999993</v>
      </c>
      <c r="AK105" s="129">
        <v>7.754999999999999</v>
      </c>
      <c r="AL105" s="129">
        <v>3.1559999999999988</v>
      </c>
      <c r="AM105" s="129">
        <v>9.2679999999999989</v>
      </c>
      <c r="AN105" s="129">
        <v>0.62999999999999901</v>
      </c>
      <c r="AO105" s="129">
        <v>37.054999999999993</v>
      </c>
      <c r="AP105" s="129">
        <v>22.569999999999993</v>
      </c>
      <c r="AQ105" s="129">
        <v>9.2349999999999941</v>
      </c>
      <c r="AR105" s="129">
        <v>0.5969999999999942</v>
      </c>
      <c r="AS105" s="129">
        <v>6.7909999999999942</v>
      </c>
      <c r="AT105" s="129">
        <v>2.5259999999999945</v>
      </c>
      <c r="AU105" s="129">
        <v>6.2434999999999938</v>
      </c>
      <c r="AV105" s="129">
        <v>4.830699999999994</v>
      </c>
    </row>
    <row r="106" spans="1:48" x14ac:dyDescent="0.25">
      <c r="B106" s="21" t="s">
        <v>72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9">
        <v>0</v>
      </c>
      <c r="I106" s="129">
        <v>0</v>
      </c>
      <c r="J106" s="129">
        <v>0</v>
      </c>
      <c r="K106" s="129">
        <v>0</v>
      </c>
      <c r="L106" s="129">
        <v>0</v>
      </c>
      <c r="M106" s="129">
        <v>0</v>
      </c>
      <c r="N106" s="129">
        <v>0</v>
      </c>
      <c r="O106" s="129">
        <v>0</v>
      </c>
      <c r="P106" s="129">
        <v>0</v>
      </c>
      <c r="Q106" s="129">
        <v>0</v>
      </c>
      <c r="R106" s="129">
        <v>0</v>
      </c>
      <c r="S106" s="129">
        <v>0</v>
      </c>
      <c r="T106" s="129">
        <v>0</v>
      </c>
      <c r="U106" s="129">
        <v>0</v>
      </c>
      <c r="V106" s="129">
        <v>0</v>
      </c>
      <c r="W106" s="129">
        <v>0</v>
      </c>
      <c r="X106" s="129">
        <v>0</v>
      </c>
      <c r="Y106" s="129">
        <v>0</v>
      </c>
      <c r="Z106" s="129">
        <v>0</v>
      </c>
      <c r="AA106" s="129">
        <v>0</v>
      </c>
      <c r="AB106" s="129">
        <v>0</v>
      </c>
      <c r="AC106" s="129">
        <v>0</v>
      </c>
      <c r="AD106" s="129">
        <v>0</v>
      </c>
      <c r="AE106" s="129">
        <v>0</v>
      </c>
      <c r="AF106" s="129">
        <v>0</v>
      </c>
      <c r="AG106" s="129">
        <v>0</v>
      </c>
      <c r="AH106" s="129">
        <v>0</v>
      </c>
      <c r="AI106" s="129">
        <v>0</v>
      </c>
      <c r="AJ106" s="129">
        <v>0</v>
      </c>
      <c r="AK106" s="129">
        <v>0</v>
      </c>
      <c r="AL106" s="129">
        <v>0</v>
      </c>
      <c r="AM106" s="129">
        <v>0</v>
      </c>
      <c r="AN106" s="129">
        <v>0</v>
      </c>
      <c r="AO106" s="129">
        <v>0</v>
      </c>
      <c r="AP106" s="129">
        <v>0</v>
      </c>
      <c r="AQ106" s="129">
        <v>0</v>
      </c>
      <c r="AR106" s="129">
        <v>0</v>
      </c>
      <c r="AS106" s="129">
        <v>0</v>
      </c>
      <c r="AT106" s="129">
        <v>0</v>
      </c>
      <c r="AU106" s="129">
        <v>0</v>
      </c>
      <c r="AV106" s="129">
        <v>0</v>
      </c>
    </row>
    <row r="107" spans="1:48" x14ac:dyDescent="0.25">
      <c r="B107" s="17" t="s">
        <v>75</v>
      </c>
      <c r="C107" s="129">
        <f>+C108+C109+C110</f>
        <v>31228.409232539998</v>
      </c>
      <c r="D107" s="129">
        <f t="shared" ref="D107:N107" si="111">+D108+D109+D110</f>
        <v>32372.513798059997</v>
      </c>
      <c r="E107" s="129">
        <f t="shared" si="111"/>
        <v>32694.794357679253</v>
      </c>
      <c r="F107" s="129">
        <f t="shared" si="111"/>
        <v>30214.00821378225</v>
      </c>
      <c r="G107" s="129">
        <f t="shared" si="111"/>
        <v>29782.466018595998</v>
      </c>
      <c r="H107" s="129">
        <f t="shared" si="111"/>
        <v>30824.615604872502</v>
      </c>
      <c r="I107" s="129">
        <f t="shared" si="111"/>
        <v>33201.142586994756</v>
      </c>
      <c r="J107" s="129">
        <f t="shared" si="111"/>
        <v>33716.158888830752</v>
      </c>
      <c r="K107" s="129">
        <f t="shared" si="111"/>
        <v>34055.016980137501</v>
      </c>
      <c r="L107" s="129">
        <f t="shared" si="111"/>
        <v>35446.262294961249</v>
      </c>
      <c r="M107" s="129">
        <f t="shared" si="111"/>
        <v>36601.912356860492</v>
      </c>
      <c r="N107" s="129">
        <f t="shared" si="111"/>
        <v>38950.921116351747</v>
      </c>
      <c r="O107" s="129">
        <v>39722.300000000003</v>
      </c>
      <c r="P107" s="129">
        <v>40130.900000000009</v>
      </c>
      <c r="Q107" s="129">
        <v>41155.500000000015</v>
      </c>
      <c r="R107" s="129">
        <v>42977.9</v>
      </c>
      <c r="S107" s="129">
        <v>46089.8</v>
      </c>
      <c r="T107" s="129">
        <v>47699.200000000012</v>
      </c>
      <c r="U107" s="129">
        <v>48535.700000000004</v>
      </c>
      <c r="V107" s="129">
        <v>47323.400000000009</v>
      </c>
      <c r="W107" s="129">
        <v>48845.500000000007</v>
      </c>
      <c r="X107" s="129">
        <v>51482.9</v>
      </c>
      <c r="Y107" s="129">
        <v>51797.8</v>
      </c>
      <c r="Z107" s="129">
        <v>53684.30000000001</v>
      </c>
      <c r="AA107" s="129">
        <v>55065.9</v>
      </c>
      <c r="AB107" s="129">
        <v>56509.400000000009</v>
      </c>
      <c r="AC107" s="129">
        <v>57444.80000000001</v>
      </c>
      <c r="AD107" s="129">
        <v>58452.4</v>
      </c>
      <c r="AE107" s="129">
        <v>58218.760210970002</v>
      </c>
      <c r="AF107" s="129">
        <v>58631.384599530014</v>
      </c>
      <c r="AG107" s="129">
        <v>59597.588374949999</v>
      </c>
      <c r="AH107" s="129">
        <v>61215.82029352001</v>
      </c>
      <c r="AI107" s="129">
        <v>59868.207843890006</v>
      </c>
      <c r="AJ107" s="129">
        <v>57696.934762890014</v>
      </c>
      <c r="AK107" s="129">
        <v>57585.119041890008</v>
      </c>
      <c r="AL107" s="129">
        <v>57507.33463989001</v>
      </c>
      <c r="AM107" s="129">
        <v>57195.25977289</v>
      </c>
      <c r="AN107" s="129">
        <v>56648.146667890003</v>
      </c>
      <c r="AO107" s="129">
        <v>57616.499683890004</v>
      </c>
      <c r="AP107" s="129">
        <v>58732.495961890003</v>
      </c>
      <c r="AQ107" s="129">
        <v>57865.939856890014</v>
      </c>
      <c r="AR107" s="129">
        <v>57379.946868890009</v>
      </c>
      <c r="AS107" s="129">
        <v>56549.625269889992</v>
      </c>
      <c r="AT107" s="129">
        <v>58162.388621890015</v>
      </c>
      <c r="AU107" s="129">
        <v>58720.517457850008</v>
      </c>
      <c r="AV107" s="129">
        <v>59950.765527870011</v>
      </c>
    </row>
    <row r="108" spans="1:48" x14ac:dyDescent="0.25">
      <c r="B108" s="18" t="s">
        <v>76</v>
      </c>
      <c r="C108" s="129">
        <v>0</v>
      </c>
      <c r="D108" s="129">
        <v>0</v>
      </c>
      <c r="E108" s="129">
        <v>0</v>
      </c>
      <c r="F108" s="129">
        <v>0</v>
      </c>
      <c r="G108" s="129">
        <v>0</v>
      </c>
      <c r="H108" s="129">
        <v>0</v>
      </c>
      <c r="I108" s="129">
        <v>0</v>
      </c>
      <c r="J108" s="129">
        <v>0</v>
      </c>
      <c r="K108" s="129">
        <v>0</v>
      </c>
      <c r="L108" s="129">
        <v>0</v>
      </c>
      <c r="M108" s="129">
        <v>0</v>
      </c>
      <c r="N108" s="129">
        <v>0</v>
      </c>
      <c r="O108" s="129">
        <v>0</v>
      </c>
      <c r="P108" s="129">
        <v>0</v>
      </c>
      <c r="Q108" s="129">
        <v>0</v>
      </c>
      <c r="R108" s="129">
        <v>0</v>
      </c>
      <c r="S108" s="129">
        <v>0</v>
      </c>
      <c r="T108" s="129">
        <v>0</v>
      </c>
      <c r="U108" s="129">
        <v>0</v>
      </c>
      <c r="V108" s="129">
        <v>0</v>
      </c>
      <c r="W108" s="129">
        <v>0</v>
      </c>
      <c r="X108" s="129">
        <v>0</v>
      </c>
      <c r="Y108" s="129">
        <v>0</v>
      </c>
      <c r="Z108" s="129">
        <v>0</v>
      </c>
      <c r="AA108" s="129">
        <v>0</v>
      </c>
      <c r="AB108" s="129">
        <v>0</v>
      </c>
      <c r="AC108" s="129">
        <v>0</v>
      </c>
      <c r="AD108" s="129">
        <v>0</v>
      </c>
      <c r="AE108" s="129">
        <v>0</v>
      </c>
      <c r="AF108" s="129">
        <v>0</v>
      </c>
      <c r="AG108" s="129">
        <v>0</v>
      </c>
      <c r="AH108" s="129">
        <v>0</v>
      </c>
      <c r="AI108" s="129">
        <v>0</v>
      </c>
      <c r="AJ108" s="129">
        <v>0</v>
      </c>
      <c r="AK108" s="129">
        <v>0</v>
      </c>
      <c r="AL108" s="129">
        <v>0</v>
      </c>
      <c r="AM108" s="129">
        <v>0</v>
      </c>
      <c r="AN108" s="129">
        <v>0</v>
      </c>
      <c r="AO108" s="129">
        <v>0</v>
      </c>
      <c r="AP108" s="129">
        <v>0</v>
      </c>
      <c r="AQ108" s="129">
        <v>0</v>
      </c>
      <c r="AR108" s="129">
        <v>0</v>
      </c>
      <c r="AS108" s="129">
        <v>0</v>
      </c>
      <c r="AT108" s="129">
        <v>0</v>
      </c>
      <c r="AU108" s="129">
        <v>0</v>
      </c>
      <c r="AV108" s="129">
        <v>0</v>
      </c>
    </row>
    <row r="109" spans="1:48" x14ac:dyDescent="0.25">
      <c r="B109" s="18" t="s">
        <v>86</v>
      </c>
      <c r="C109" s="129">
        <v>39.35323254</v>
      </c>
      <c r="D109" s="129">
        <v>40.85779806</v>
      </c>
      <c r="E109" s="129">
        <v>312.13835767925002</v>
      </c>
      <c r="F109" s="129">
        <v>308.85221378224998</v>
      </c>
      <c r="G109" s="129">
        <v>299.11001859600003</v>
      </c>
      <c r="H109" s="129">
        <v>291.35960487250003</v>
      </c>
      <c r="I109" s="129">
        <v>306.58658699475001</v>
      </c>
      <c r="J109" s="129">
        <v>303.40288883074999</v>
      </c>
      <c r="K109" s="129">
        <v>312.36098013750001</v>
      </c>
      <c r="L109" s="129">
        <v>315.30629496124999</v>
      </c>
      <c r="M109" s="129">
        <v>307.65635686049995</v>
      </c>
      <c r="N109" s="129">
        <v>302.46511635175</v>
      </c>
      <c r="O109" s="129">
        <v>305.2</v>
      </c>
      <c r="P109" s="129">
        <v>299</v>
      </c>
      <c r="Q109" s="129">
        <v>303.8</v>
      </c>
      <c r="R109" s="129">
        <v>302.8</v>
      </c>
      <c r="S109" s="129">
        <v>295.40000000000003</v>
      </c>
      <c r="T109" s="129">
        <v>296.3</v>
      </c>
      <c r="U109" s="129">
        <v>302.2</v>
      </c>
      <c r="V109" s="129">
        <v>303.39999999999998</v>
      </c>
      <c r="W109" s="129">
        <v>304.5</v>
      </c>
      <c r="X109" s="129">
        <v>304.60000000000002</v>
      </c>
      <c r="Y109" s="129">
        <v>292.10000000000002</v>
      </c>
      <c r="Z109" s="129">
        <v>285.40000000000003</v>
      </c>
      <c r="AA109" s="129">
        <v>271.8</v>
      </c>
      <c r="AB109" s="129">
        <v>277.10000000000002</v>
      </c>
      <c r="AC109" s="129">
        <v>276.60000000000002</v>
      </c>
      <c r="AD109" s="129">
        <v>273</v>
      </c>
      <c r="AE109" s="129">
        <v>277.55459999999999</v>
      </c>
      <c r="AF109" s="129">
        <v>275.58690000000001</v>
      </c>
      <c r="AG109" s="129">
        <v>274.99</v>
      </c>
      <c r="AH109" s="129">
        <v>264.84780000000001</v>
      </c>
      <c r="AI109" s="129">
        <v>267.31440000000003</v>
      </c>
      <c r="AJ109" s="129">
        <v>274.11910000000006</v>
      </c>
      <c r="AK109" s="129">
        <v>278.43570000000005</v>
      </c>
      <c r="AL109" s="129">
        <v>280.56930000000006</v>
      </c>
      <c r="AM109" s="129">
        <v>286.42640000000006</v>
      </c>
      <c r="AN109" s="129">
        <v>277.10980000000006</v>
      </c>
      <c r="AO109" s="129">
        <v>278.43570000000005</v>
      </c>
      <c r="AP109" s="129">
        <v>274.00100000000003</v>
      </c>
      <c r="AQ109" s="129">
        <v>273.50055500000002</v>
      </c>
      <c r="AR109" s="129">
        <v>273.88669700000003</v>
      </c>
      <c r="AS109" s="129">
        <v>268.58710000000002</v>
      </c>
      <c r="AT109" s="129">
        <v>272.43275600000004</v>
      </c>
      <c r="AU109" s="129">
        <v>268.88064692000006</v>
      </c>
      <c r="AV109" s="129">
        <v>271.02806709000004</v>
      </c>
    </row>
    <row r="110" spans="1:48" ht="14.25" customHeight="1" x14ac:dyDescent="0.25">
      <c r="B110" s="18" t="s">
        <v>87</v>
      </c>
      <c r="C110" s="129">
        <f t="shared" ref="C110" si="112">SUM(C111,C117,C123,C129,C135)</f>
        <v>31189.055999999997</v>
      </c>
      <c r="D110" s="129">
        <f t="shared" ref="D110" si="113">SUM(D111,D117,D123,D129,D135)</f>
        <v>32331.655999999999</v>
      </c>
      <c r="E110" s="129">
        <f t="shared" ref="E110" si="114">SUM(E111,E117,E123,E129,E135)</f>
        <v>32382.656000000003</v>
      </c>
      <c r="F110" s="129">
        <f t="shared" ref="F110" si="115">SUM(F111,F117,F123,F129,F135)</f>
        <v>29905.155999999999</v>
      </c>
      <c r="G110" s="129">
        <f t="shared" ref="G110" si="116">SUM(G111,G117,G123,G129,G135)</f>
        <v>29483.356</v>
      </c>
      <c r="H110" s="129">
        <f t="shared" ref="H110" si="117">SUM(H111,H117,H123,H129,H135)</f>
        <v>30533.256000000001</v>
      </c>
      <c r="I110" s="129">
        <f t="shared" ref="I110" si="118">SUM(I111,I117,I123,I129,I135)</f>
        <v>32894.556000000004</v>
      </c>
      <c r="J110" s="129">
        <f t="shared" ref="J110" si="119">SUM(J111,J117,J123,J129,J135)</f>
        <v>33412.756000000001</v>
      </c>
      <c r="K110" s="129">
        <f t="shared" ref="K110" si="120">SUM(K111,K117,K123,K129,K135)</f>
        <v>33742.656000000003</v>
      </c>
      <c r="L110" s="129">
        <f t="shared" ref="L110" si="121">SUM(L111,L117,L123,L129,L135)</f>
        <v>35130.955999999998</v>
      </c>
      <c r="M110" s="129">
        <f t="shared" ref="M110" si="122">SUM(M111,M117,M123,M129,M135)</f>
        <v>36294.255999999994</v>
      </c>
      <c r="N110" s="129">
        <f t="shared" ref="N110" si="123">SUM(N111,N117,N123,N129,N135)</f>
        <v>38648.455999999998</v>
      </c>
      <c r="O110" s="129">
        <v>39417.100000000006</v>
      </c>
      <c r="P110" s="129">
        <v>39831.900000000009</v>
      </c>
      <c r="Q110" s="129">
        <v>40851.700000000012</v>
      </c>
      <c r="R110" s="129">
        <v>42675.1</v>
      </c>
      <c r="S110" s="129">
        <v>45794.400000000001</v>
      </c>
      <c r="T110" s="129">
        <v>47402.900000000009</v>
      </c>
      <c r="U110" s="129">
        <v>48233.500000000007</v>
      </c>
      <c r="V110" s="129">
        <v>47020.000000000007</v>
      </c>
      <c r="W110" s="129">
        <v>48541.000000000007</v>
      </c>
      <c r="X110" s="129">
        <v>51178.3</v>
      </c>
      <c r="Y110" s="129">
        <v>51505.700000000004</v>
      </c>
      <c r="Z110" s="129">
        <v>53398.900000000009</v>
      </c>
      <c r="AA110" s="129">
        <v>54794.1</v>
      </c>
      <c r="AB110" s="129">
        <v>56232.30000000001</v>
      </c>
      <c r="AC110" s="129">
        <v>57168.200000000012</v>
      </c>
      <c r="AD110" s="129">
        <v>58179.4</v>
      </c>
      <c r="AE110" s="129">
        <v>57941.205610969999</v>
      </c>
      <c r="AF110" s="129">
        <v>58355.797699530012</v>
      </c>
      <c r="AG110" s="129">
        <v>59322.598374950001</v>
      </c>
      <c r="AH110" s="129">
        <v>60950.972493520007</v>
      </c>
      <c r="AI110" s="129">
        <v>59600.893443890003</v>
      </c>
      <c r="AJ110" s="129">
        <v>57422.815662890011</v>
      </c>
      <c r="AK110" s="129">
        <v>57306.683341890006</v>
      </c>
      <c r="AL110" s="129">
        <v>57226.765339890007</v>
      </c>
      <c r="AM110" s="129">
        <v>56908.833372890003</v>
      </c>
      <c r="AN110" s="129">
        <v>56371.036867890005</v>
      </c>
      <c r="AO110" s="129">
        <v>57338.063983890002</v>
      </c>
      <c r="AP110" s="129">
        <v>58458.494961890006</v>
      </c>
      <c r="AQ110" s="129">
        <v>57592.439301890015</v>
      </c>
      <c r="AR110" s="129">
        <v>57106.060171890007</v>
      </c>
      <c r="AS110" s="129">
        <v>56281.038169889995</v>
      </c>
      <c r="AT110" s="129">
        <v>57889.955865890013</v>
      </c>
      <c r="AU110" s="129">
        <v>58451.636810930009</v>
      </c>
      <c r="AV110" s="129">
        <v>59679.737460780008</v>
      </c>
    </row>
    <row r="111" spans="1:48" ht="14.25" customHeight="1" x14ac:dyDescent="0.25">
      <c r="A111" s="22"/>
      <c r="B111" s="20" t="s">
        <v>58</v>
      </c>
      <c r="C111" s="129">
        <f t="shared" ref="C111" si="124">SUM(C112:C115)</f>
        <v>21697.725999999999</v>
      </c>
      <c r="D111" s="129">
        <f t="shared" ref="D111" si="125">SUM(D112:D115)</f>
        <v>22986.326000000001</v>
      </c>
      <c r="E111" s="129">
        <f t="shared" ref="E111" si="126">SUM(E112:E115)</f>
        <v>23634.526000000002</v>
      </c>
      <c r="F111" s="129">
        <f t="shared" ref="F111" si="127">SUM(F112:F115)</f>
        <v>21455.326000000001</v>
      </c>
      <c r="G111" s="129">
        <f t="shared" ref="G111" si="128">SUM(G112:G115)</f>
        <v>19463.826000000001</v>
      </c>
      <c r="H111" s="129">
        <f t="shared" ref="H111" si="129">SUM(H112:H115)</f>
        <v>20006.626</v>
      </c>
      <c r="I111" s="129">
        <f t="shared" ref="I111" si="130">SUM(I112:I115)</f>
        <v>21233.026000000002</v>
      </c>
      <c r="J111" s="129">
        <f t="shared" ref="J111" si="131">SUM(J112:J115)</f>
        <v>20781.526000000002</v>
      </c>
      <c r="K111" s="129">
        <f t="shared" ref="K111" si="132">SUM(K112:K115)</f>
        <v>21751.126</v>
      </c>
      <c r="L111" s="129">
        <f t="shared" ref="L111" si="133">SUM(L112:L115)</f>
        <v>22593.425999999999</v>
      </c>
      <c r="M111" s="129">
        <f t="shared" ref="M111" si="134">SUM(M112:M115)</f>
        <v>23690.725999999999</v>
      </c>
      <c r="N111" s="129">
        <f t="shared" ref="N111" si="135">SUM(N112:N115)</f>
        <v>24497.326000000001</v>
      </c>
      <c r="O111" s="129">
        <v>25226.800000000003</v>
      </c>
      <c r="P111" s="129">
        <v>25755.900000000005</v>
      </c>
      <c r="Q111" s="129">
        <v>25850.100000000006</v>
      </c>
      <c r="R111" s="129">
        <v>26656.600000000006</v>
      </c>
      <c r="S111" s="129">
        <v>28880.400000000005</v>
      </c>
      <c r="T111" s="129">
        <v>30302.800000000003</v>
      </c>
      <c r="U111" s="129">
        <v>30523.800000000007</v>
      </c>
      <c r="V111" s="129">
        <v>27953.800000000003</v>
      </c>
      <c r="W111" s="129">
        <v>28489.100000000002</v>
      </c>
      <c r="X111" s="129">
        <v>30540.500000000004</v>
      </c>
      <c r="Y111" s="129">
        <v>31400.700000000004</v>
      </c>
      <c r="Z111" s="129">
        <v>32195.200000000008</v>
      </c>
      <c r="AA111" s="129">
        <v>33247.9</v>
      </c>
      <c r="AB111" s="129">
        <v>34676.400000000009</v>
      </c>
      <c r="AC111" s="129">
        <v>35093.100000000013</v>
      </c>
      <c r="AD111" s="28">
        <v>34990.700000000004</v>
      </c>
      <c r="AE111" s="28">
        <v>34755.590654880005</v>
      </c>
      <c r="AF111" s="28">
        <v>34875.218171930013</v>
      </c>
      <c r="AG111" s="28">
        <v>35142.094799820006</v>
      </c>
      <c r="AH111" s="28">
        <v>35390.542114350006</v>
      </c>
      <c r="AI111" s="28">
        <v>35051.667714350006</v>
      </c>
      <c r="AJ111" s="28">
        <v>33284.479414350011</v>
      </c>
      <c r="AK111" s="28">
        <v>32234.61181435001</v>
      </c>
      <c r="AL111" s="28">
        <v>31978.955414350014</v>
      </c>
      <c r="AM111" s="28">
        <v>32081.223714350013</v>
      </c>
      <c r="AN111" s="28">
        <v>31097.054514350013</v>
      </c>
      <c r="AO111" s="28">
        <v>31013.189814350008</v>
      </c>
      <c r="AP111" s="28">
        <v>30958.794414350014</v>
      </c>
      <c r="AQ111" s="28">
        <v>31539.564025350013</v>
      </c>
      <c r="AR111" s="28">
        <v>31366.216583350011</v>
      </c>
      <c r="AS111" s="28">
        <v>31066.12110035001</v>
      </c>
      <c r="AT111" s="28">
        <v>32386.362959350015</v>
      </c>
      <c r="AU111" s="28">
        <v>32445.689560140014</v>
      </c>
      <c r="AV111" s="28">
        <v>33561.143183950015</v>
      </c>
    </row>
    <row r="112" spans="1:48" ht="14.25" customHeight="1" x14ac:dyDescent="0.25">
      <c r="A112" s="22"/>
      <c r="B112" s="19" t="s">
        <v>69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9">
        <v>0</v>
      </c>
      <c r="I112" s="129">
        <v>0</v>
      </c>
      <c r="J112" s="129">
        <v>0</v>
      </c>
      <c r="K112" s="129">
        <v>0</v>
      </c>
      <c r="L112" s="129">
        <v>0</v>
      </c>
      <c r="M112" s="129">
        <v>0</v>
      </c>
      <c r="N112" s="129">
        <v>0</v>
      </c>
      <c r="O112" s="129">
        <v>72.500000000000014</v>
      </c>
      <c r="P112" s="129">
        <v>97</v>
      </c>
      <c r="Q112" s="129">
        <v>89.800000000000011</v>
      </c>
      <c r="R112" s="129">
        <v>83.4</v>
      </c>
      <c r="S112" s="129">
        <v>82.7</v>
      </c>
      <c r="T112" s="129">
        <v>81.100000000000009</v>
      </c>
      <c r="U112" s="129">
        <v>81.3</v>
      </c>
      <c r="V112" s="129">
        <v>80.400000000000006</v>
      </c>
      <c r="W112" s="129">
        <v>152.6</v>
      </c>
      <c r="X112" s="129">
        <v>154.6</v>
      </c>
      <c r="Y112" s="129">
        <v>147.4</v>
      </c>
      <c r="Z112" s="129">
        <v>133.39999999999998</v>
      </c>
      <c r="AA112" s="129">
        <v>124.19999999999999</v>
      </c>
      <c r="AB112" s="129">
        <v>108.99999999999999</v>
      </c>
      <c r="AC112" s="129">
        <v>110.6</v>
      </c>
      <c r="AD112" s="129">
        <v>96.199999999999989</v>
      </c>
      <c r="AE112" s="129">
        <v>44.546101419999999</v>
      </c>
      <c r="AF112" s="129">
        <v>44.280017779999994</v>
      </c>
      <c r="AG112" s="129">
        <v>36.559332529999992</v>
      </c>
      <c r="AH112" s="129">
        <v>34.77430579</v>
      </c>
      <c r="AI112" s="129">
        <v>32.259705789999998</v>
      </c>
      <c r="AJ112" s="129">
        <v>35.446005789999994</v>
      </c>
      <c r="AK112" s="129">
        <v>63.857105789999991</v>
      </c>
      <c r="AL112" s="129">
        <v>44.519705789999996</v>
      </c>
      <c r="AM112" s="129">
        <v>46.236405789999999</v>
      </c>
      <c r="AN112" s="129">
        <v>42.301505789999993</v>
      </c>
      <c r="AO112" s="129">
        <v>44.189705789999998</v>
      </c>
      <c r="AP112" s="129">
        <v>45.400705789999996</v>
      </c>
      <c r="AQ112" s="129">
        <v>30.102174789999999</v>
      </c>
      <c r="AR112" s="129">
        <v>20.515463789999998</v>
      </c>
      <c r="AS112" s="129">
        <v>19.837699789999999</v>
      </c>
      <c r="AT112" s="129">
        <v>19.615146789999997</v>
      </c>
      <c r="AU112" s="129">
        <v>17.678968649999998</v>
      </c>
      <c r="AV112" s="129">
        <v>18.631035399999998</v>
      </c>
    </row>
    <row r="113" spans="1:48" ht="14.25" customHeight="1" x14ac:dyDescent="0.25">
      <c r="A113" s="22"/>
      <c r="B113" s="19" t="s">
        <v>70</v>
      </c>
      <c r="C113" s="129">
        <v>21697.725999999999</v>
      </c>
      <c r="D113" s="129">
        <v>22986.326000000001</v>
      </c>
      <c r="E113" s="129">
        <v>23634.526000000002</v>
      </c>
      <c r="F113" s="129">
        <v>21455.326000000001</v>
      </c>
      <c r="G113" s="129">
        <v>19463.826000000001</v>
      </c>
      <c r="H113" s="129">
        <v>20006.626</v>
      </c>
      <c r="I113" s="129">
        <v>21233.026000000002</v>
      </c>
      <c r="J113" s="129">
        <v>20781.526000000002</v>
      </c>
      <c r="K113" s="129">
        <v>21751.126</v>
      </c>
      <c r="L113" s="129">
        <v>22593.425999999999</v>
      </c>
      <c r="M113" s="129">
        <v>23690.725999999999</v>
      </c>
      <c r="N113" s="129">
        <v>24497.326000000001</v>
      </c>
      <c r="O113" s="129">
        <v>25154.300000000003</v>
      </c>
      <c r="P113" s="129">
        <v>25658.900000000005</v>
      </c>
      <c r="Q113" s="129">
        <v>25760.300000000007</v>
      </c>
      <c r="R113" s="129">
        <v>26573.200000000004</v>
      </c>
      <c r="S113" s="129">
        <v>28797.700000000004</v>
      </c>
      <c r="T113" s="129">
        <v>30221.700000000004</v>
      </c>
      <c r="U113" s="129">
        <v>30442.500000000007</v>
      </c>
      <c r="V113" s="129">
        <v>27873.4</v>
      </c>
      <c r="W113" s="129">
        <v>28412.800000000003</v>
      </c>
      <c r="X113" s="129">
        <v>30463.200000000004</v>
      </c>
      <c r="Y113" s="129">
        <v>31327.000000000004</v>
      </c>
      <c r="Z113" s="129">
        <v>32128.500000000007</v>
      </c>
      <c r="AA113" s="129">
        <v>33185.800000000003</v>
      </c>
      <c r="AB113" s="129">
        <v>34621.900000000009</v>
      </c>
      <c r="AC113" s="129">
        <v>35037.80000000001</v>
      </c>
      <c r="AD113" s="129">
        <v>34942.600000000006</v>
      </c>
      <c r="AE113" s="129">
        <v>34711.044553460008</v>
      </c>
      <c r="AF113" s="129">
        <v>34830.938154150012</v>
      </c>
      <c r="AG113" s="129">
        <v>35105.535467290007</v>
      </c>
      <c r="AH113" s="129">
        <v>35355.767808560006</v>
      </c>
      <c r="AI113" s="129">
        <v>35019.408008560007</v>
      </c>
      <c r="AJ113" s="129">
        <v>33249.033408560012</v>
      </c>
      <c r="AK113" s="129">
        <v>32170.754708560009</v>
      </c>
      <c r="AL113" s="129">
        <v>31934.435708560013</v>
      </c>
      <c r="AM113" s="129">
        <v>32034.987308560012</v>
      </c>
      <c r="AN113" s="129">
        <v>31054.753008560012</v>
      </c>
      <c r="AO113" s="129">
        <v>30969.000108560009</v>
      </c>
      <c r="AP113" s="129">
        <v>30913.393708560012</v>
      </c>
      <c r="AQ113" s="129">
        <v>31509.461850560012</v>
      </c>
      <c r="AR113" s="129">
        <v>31345.70111956001</v>
      </c>
      <c r="AS113" s="129">
        <v>31046.283400560009</v>
      </c>
      <c r="AT113" s="129">
        <v>32366.747812560014</v>
      </c>
      <c r="AU113" s="129">
        <v>32428.010591490012</v>
      </c>
      <c r="AV113" s="129">
        <v>33542.512148550013</v>
      </c>
    </row>
    <row r="114" spans="1:48" ht="14.25" customHeight="1" x14ac:dyDescent="0.25">
      <c r="A114" s="22"/>
      <c r="B114" s="19" t="s">
        <v>71</v>
      </c>
      <c r="C114" s="129">
        <v>0</v>
      </c>
      <c r="D114" s="129">
        <v>0</v>
      </c>
      <c r="E114" s="129">
        <v>0</v>
      </c>
      <c r="F114" s="129">
        <v>0</v>
      </c>
      <c r="G114" s="129">
        <v>0</v>
      </c>
      <c r="H114" s="129">
        <v>0</v>
      </c>
      <c r="I114" s="129">
        <v>0</v>
      </c>
      <c r="J114" s="129">
        <v>0</v>
      </c>
      <c r="K114" s="129">
        <v>0</v>
      </c>
      <c r="L114" s="129">
        <v>0</v>
      </c>
      <c r="M114" s="129">
        <v>0</v>
      </c>
      <c r="N114" s="129">
        <v>0</v>
      </c>
      <c r="O114" s="129">
        <v>0</v>
      </c>
      <c r="P114" s="129">
        <v>0</v>
      </c>
      <c r="Q114" s="129">
        <v>0</v>
      </c>
      <c r="R114" s="129">
        <v>0</v>
      </c>
      <c r="S114" s="129">
        <v>0</v>
      </c>
      <c r="T114" s="129">
        <v>0</v>
      </c>
      <c r="U114" s="129">
        <v>0</v>
      </c>
      <c r="V114" s="129">
        <v>0</v>
      </c>
      <c r="W114" s="129">
        <v>0</v>
      </c>
      <c r="X114" s="129">
        <v>0</v>
      </c>
      <c r="Y114" s="129">
        <v>0</v>
      </c>
      <c r="Z114" s="129">
        <v>0</v>
      </c>
      <c r="AA114" s="129">
        <v>0</v>
      </c>
      <c r="AB114" s="129">
        <v>0</v>
      </c>
      <c r="AC114" s="129">
        <v>0</v>
      </c>
      <c r="AD114" s="129">
        <v>0</v>
      </c>
      <c r="AE114" s="129">
        <v>0</v>
      </c>
      <c r="AF114" s="129">
        <v>0</v>
      </c>
      <c r="AG114" s="129">
        <v>0</v>
      </c>
      <c r="AH114" s="129">
        <v>0</v>
      </c>
      <c r="AI114" s="129">
        <v>0</v>
      </c>
      <c r="AJ114" s="129">
        <v>0</v>
      </c>
      <c r="AK114" s="129">
        <v>0</v>
      </c>
      <c r="AL114" s="129">
        <v>0</v>
      </c>
      <c r="AM114" s="129">
        <v>0</v>
      </c>
      <c r="AN114" s="129">
        <v>0</v>
      </c>
      <c r="AO114" s="129">
        <v>0</v>
      </c>
      <c r="AP114" s="129">
        <v>0</v>
      </c>
      <c r="AQ114" s="129">
        <v>0</v>
      </c>
      <c r="AR114" s="129">
        <v>0</v>
      </c>
      <c r="AS114" s="129">
        <v>0</v>
      </c>
      <c r="AT114" s="129">
        <v>0</v>
      </c>
      <c r="AU114" s="129">
        <v>0</v>
      </c>
      <c r="AV114" s="129">
        <v>0</v>
      </c>
    </row>
    <row r="115" spans="1:48" ht="14.25" customHeight="1" x14ac:dyDescent="0.25">
      <c r="A115" s="22"/>
      <c r="B115" s="19" t="s">
        <v>20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9">
        <v>0</v>
      </c>
      <c r="I115" s="129">
        <v>0</v>
      </c>
      <c r="J115" s="129">
        <v>0</v>
      </c>
      <c r="K115" s="129">
        <v>0</v>
      </c>
      <c r="L115" s="129">
        <v>0</v>
      </c>
      <c r="M115" s="129">
        <v>0</v>
      </c>
      <c r="N115" s="129">
        <v>0</v>
      </c>
      <c r="O115" s="129">
        <v>0</v>
      </c>
      <c r="P115" s="129">
        <v>0</v>
      </c>
      <c r="Q115" s="129">
        <v>0</v>
      </c>
      <c r="R115" s="129">
        <v>0</v>
      </c>
      <c r="S115" s="129">
        <v>0</v>
      </c>
      <c r="T115" s="129">
        <v>0</v>
      </c>
      <c r="U115" s="129">
        <v>0</v>
      </c>
      <c r="V115" s="129">
        <v>0</v>
      </c>
      <c r="W115" s="129">
        <v>0</v>
      </c>
      <c r="X115" s="129">
        <v>0</v>
      </c>
      <c r="Y115" s="129">
        <v>0</v>
      </c>
      <c r="Z115" s="129">
        <v>0</v>
      </c>
      <c r="AA115" s="129">
        <v>0</v>
      </c>
      <c r="AB115" s="129">
        <v>0</v>
      </c>
      <c r="AC115" s="129">
        <v>0</v>
      </c>
      <c r="AD115" s="129">
        <v>0</v>
      </c>
      <c r="AE115" s="129">
        <v>0</v>
      </c>
      <c r="AF115" s="129">
        <v>0</v>
      </c>
      <c r="AG115" s="129">
        <v>0</v>
      </c>
      <c r="AH115" s="129">
        <v>0</v>
      </c>
      <c r="AI115" s="129">
        <v>0</v>
      </c>
      <c r="AJ115" s="129">
        <v>0</v>
      </c>
      <c r="AK115" s="129">
        <v>0</v>
      </c>
      <c r="AL115" s="129">
        <v>0</v>
      </c>
      <c r="AM115" s="129">
        <v>0</v>
      </c>
      <c r="AN115" s="129">
        <v>0</v>
      </c>
      <c r="AO115" s="129">
        <v>0</v>
      </c>
      <c r="AP115" s="129">
        <v>0</v>
      </c>
      <c r="AQ115" s="129">
        <v>0</v>
      </c>
      <c r="AR115" s="129">
        <v>0</v>
      </c>
      <c r="AS115" s="129">
        <v>0</v>
      </c>
      <c r="AT115" s="129">
        <v>0</v>
      </c>
      <c r="AU115" s="129">
        <v>0</v>
      </c>
      <c r="AV115" s="129">
        <v>0</v>
      </c>
    </row>
    <row r="116" spans="1:48" ht="14.25" customHeight="1" x14ac:dyDescent="0.25">
      <c r="A116" s="22"/>
      <c r="B116" s="21" t="s">
        <v>72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9">
        <v>0</v>
      </c>
      <c r="I116" s="129">
        <v>0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>
        <v>0</v>
      </c>
      <c r="P116" s="129">
        <v>0</v>
      </c>
      <c r="Q116" s="129">
        <v>0</v>
      </c>
      <c r="R116" s="129">
        <v>0</v>
      </c>
      <c r="S116" s="129">
        <v>0</v>
      </c>
      <c r="T116" s="129">
        <v>0</v>
      </c>
      <c r="U116" s="129">
        <v>0</v>
      </c>
      <c r="V116" s="129">
        <v>0</v>
      </c>
      <c r="W116" s="129">
        <v>0</v>
      </c>
      <c r="X116" s="129">
        <v>0</v>
      </c>
      <c r="Y116" s="129">
        <v>0</v>
      </c>
      <c r="Z116" s="129">
        <v>0</v>
      </c>
      <c r="AA116" s="129">
        <v>0</v>
      </c>
      <c r="AB116" s="129">
        <v>0</v>
      </c>
      <c r="AC116" s="129">
        <v>0</v>
      </c>
      <c r="AD116" s="129">
        <v>0</v>
      </c>
      <c r="AE116" s="129">
        <v>0</v>
      </c>
      <c r="AF116" s="129">
        <v>0</v>
      </c>
      <c r="AG116" s="129">
        <v>0</v>
      </c>
      <c r="AH116" s="129">
        <v>0</v>
      </c>
      <c r="AI116" s="129">
        <v>0</v>
      </c>
      <c r="AJ116" s="129">
        <v>0</v>
      </c>
      <c r="AK116" s="129">
        <v>0</v>
      </c>
      <c r="AL116" s="129">
        <v>0</v>
      </c>
      <c r="AM116" s="129">
        <v>0</v>
      </c>
      <c r="AN116" s="129">
        <v>0</v>
      </c>
      <c r="AO116" s="129">
        <v>0</v>
      </c>
      <c r="AP116" s="129">
        <v>0</v>
      </c>
      <c r="AQ116" s="129">
        <v>0</v>
      </c>
      <c r="AR116" s="129">
        <v>0</v>
      </c>
      <c r="AS116" s="129">
        <v>0</v>
      </c>
      <c r="AT116" s="129">
        <v>0</v>
      </c>
      <c r="AU116" s="129">
        <v>0</v>
      </c>
      <c r="AV116" s="129">
        <v>0</v>
      </c>
    </row>
    <row r="117" spans="1:48" ht="14.25" customHeight="1" x14ac:dyDescent="0.25">
      <c r="A117" s="22"/>
      <c r="B117" s="20" t="s">
        <v>54</v>
      </c>
      <c r="C117" s="129">
        <f t="shared" ref="C117" si="136">SUM(C118:C121)</f>
        <v>7696.8239999999987</v>
      </c>
      <c r="D117" s="129">
        <f t="shared" ref="D117" si="137">SUM(D118:D121)</f>
        <v>7368.8240000000005</v>
      </c>
      <c r="E117" s="129">
        <f t="shared" ref="E117" si="138">SUM(E118:E121)</f>
        <v>6858.1239999999998</v>
      </c>
      <c r="F117" s="129">
        <f t="shared" ref="F117" si="139">SUM(F118:F121)</f>
        <v>6977.0239999999994</v>
      </c>
      <c r="G117" s="129">
        <f t="shared" ref="G117" si="140">SUM(G118:G121)</f>
        <v>8569.0239999999994</v>
      </c>
      <c r="H117" s="129">
        <f t="shared" ref="H117" si="141">SUM(H118:H121)</f>
        <v>8926.0239999999994</v>
      </c>
      <c r="I117" s="129">
        <f t="shared" ref="I117" si="142">SUM(I118:I121)</f>
        <v>9873.8240000000005</v>
      </c>
      <c r="J117" s="129">
        <f t="shared" ref="J117" si="143">SUM(J118:J121)</f>
        <v>10790.223999999998</v>
      </c>
      <c r="K117" s="129">
        <f t="shared" ref="K117" si="144">SUM(K118:K121)</f>
        <v>10109.023999999999</v>
      </c>
      <c r="L117" s="129">
        <f t="shared" ref="L117" si="145">SUM(L118:L121)</f>
        <v>10542.824000000001</v>
      </c>
      <c r="M117" s="129">
        <f t="shared" ref="M117" si="146">SUM(M118:M121)</f>
        <v>10497.723999999998</v>
      </c>
      <c r="N117" s="129">
        <f t="shared" ref="N117" si="147">SUM(N118:N121)</f>
        <v>11658.424000000001</v>
      </c>
      <c r="O117" s="129">
        <v>11430.800000000001</v>
      </c>
      <c r="P117" s="129">
        <v>11267.900000000001</v>
      </c>
      <c r="Q117" s="129">
        <v>12074.800000000001</v>
      </c>
      <c r="R117" s="129">
        <v>13173.099999999999</v>
      </c>
      <c r="S117" s="129">
        <v>13223.8</v>
      </c>
      <c r="T117" s="129">
        <v>13109</v>
      </c>
      <c r="U117" s="129">
        <v>13853.1</v>
      </c>
      <c r="V117" s="129">
        <v>15214.900000000001</v>
      </c>
      <c r="W117" s="129">
        <v>16065.699999999999</v>
      </c>
      <c r="X117" s="129">
        <v>16595.799999999996</v>
      </c>
      <c r="Y117" s="129">
        <v>16280.699999999999</v>
      </c>
      <c r="Z117" s="129">
        <v>17209.399999999998</v>
      </c>
      <c r="AA117" s="129">
        <v>17474.099999999999</v>
      </c>
      <c r="AB117" s="129">
        <v>17362.699999999997</v>
      </c>
      <c r="AC117" s="129">
        <v>17783.699999999997</v>
      </c>
      <c r="AD117" s="28">
        <v>18965.199999999997</v>
      </c>
      <c r="AE117" s="28">
        <v>18842.691116879996</v>
      </c>
      <c r="AF117" s="28">
        <v>19105.467113569997</v>
      </c>
      <c r="AG117" s="28">
        <v>19717.003365649998</v>
      </c>
      <c r="AH117" s="28">
        <v>21062.836439659997</v>
      </c>
      <c r="AI117" s="28">
        <v>19867.764139659997</v>
      </c>
      <c r="AJ117" s="28">
        <v>19408.738739659995</v>
      </c>
      <c r="AK117" s="28">
        <v>20266.035339659993</v>
      </c>
      <c r="AL117" s="28">
        <v>20381.138439659997</v>
      </c>
      <c r="AM117" s="28">
        <v>19978.012039659996</v>
      </c>
      <c r="AN117" s="28">
        <v>20381.350739659996</v>
      </c>
      <c r="AO117" s="28">
        <v>21534.190339659996</v>
      </c>
      <c r="AP117" s="28">
        <v>22661.499239659992</v>
      </c>
      <c r="AQ117" s="28">
        <v>21062.776897659998</v>
      </c>
      <c r="AR117" s="28">
        <v>20701.089835659994</v>
      </c>
      <c r="AS117" s="28">
        <v>20071.241718659992</v>
      </c>
      <c r="AT117" s="28">
        <v>20216.036434659996</v>
      </c>
      <c r="AU117" s="28">
        <v>20679.741531729996</v>
      </c>
      <c r="AV117" s="28">
        <v>21207.049567969996</v>
      </c>
    </row>
    <row r="118" spans="1:48" ht="14.25" customHeight="1" x14ac:dyDescent="0.25">
      <c r="A118" s="22"/>
      <c r="B118" s="19" t="s">
        <v>69</v>
      </c>
      <c r="C118" s="129">
        <v>7.4</v>
      </c>
      <c r="D118" s="129">
        <v>4.8</v>
      </c>
      <c r="E118" s="129">
        <v>3.1</v>
      </c>
      <c r="F118" s="129">
        <v>2.8</v>
      </c>
      <c r="G118" s="129">
        <v>2.7</v>
      </c>
      <c r="H118" s="129">
        <v>0.500000000000001</v>
      </c>
      <c r="I118" s="129">
        <v>0.40000000000000097</v>
      </c>
      <c r="J118" s="129">
        <v>0.40000000000000097</v>
      </c>
      <c r="K118" s="129">
        <v>0.30000000000000099</v>
      </c>
      <c r="L118" s="129">
        <v>0.30000000000000099</v>
      </c>
      <c r="M118" s="129">
        <v>0.20000000000000098</v>
      </c>
      <c r="N118" s="129">
        <v>0.100000000000001</v>
      </c>
      <c r="O118" s="129">
        <v>0</v>
      </c>
      <c r="P118" s="129">
        <v>0</v>
      </c>
      <c r="Q118" s="129">
        <v>0</v>
      </c>
      <c r="R118" s="129">
        <v>0</v>
      </c>
      <c r="S118" s="129">
        <v>0</v>
      </c>
      <c r="T118" s="129">
        <v>0</v>
      </c>
      <c r="U118" s="129">
        <v>0</v>
      </c>
      <c r="V118" s="129">
        <v>0</v>
      </c>
      <c r="W118" s="129">
        <v>0</v>
      </c>
      <c r="X118" s="129">
        <v>0</v>
      </c>
      <c r="Y118" s="129">
        <v>0</v>
      </c>
      <c r="Z118" s="129">
        <v>0</v>
      </c>
      <c r="AA118" s="129">
        <v>0</v>
      </c>
      <c r="AB118" s="129">
        <v>0</v>
      </c>
      <c r="AC118" s="129">
        <v>0</v>
      </c>
      <c r="AD118" s="129">
        <v>0</v>
      </c>
      <c r="AE118" s="129">
        <v>0</v>
      </c>
      <c r="AF118" s="129">
        <v>0</v>
      </c>
      <c r="AG118" s="129">
        <v>0</v>
      </c>
      <c r="AH118" s="129">
        <v>0</v>
      </c>
      <c r="AI118" s="129">
        <v>0</v>
      </c>
      <c r="AJ118" s="129">
        <v>0</v>
      </c>
      <c r="AK118" s="129">
        <v>0</v>
      </c>
      <c r="AL118" s="129">
        <v>0</v>
      </c>
      <c r="AM118" s="129">
        <v>0</v>
      </c>
      <c r="AN118" s="129">
        <v>0</v>
      </c>
      <c r="AO118" s="129">
        <v>0</v>
      </c>
      <c r="AP118" s="129">
        <v>0</v>
      </c>
      <c r="AQ118" s="129">
        <v>0</v>
      </c>
      <c r="AR118" s="129">
        <v>0</v>
      </c>
      <c r="AS118" s="129">
        <v>0</v>
      </c>
      <c r="AT118" s="129">
        <v>0</v>
      </c>
      <c r="AU118" s="129">
        <v>0</v>
      </c>
      <c r="AV118" s="129">
        <v>0</v>
      </c>
    </row>
    <row r="119" spans="1:48" ht="14.25" customHeight="1" x14ac:dyDescent="0.25">
      <c r="A119" s="22"/>
      <c r="B119" s="19" t="s">
        <v>70</v>
      </c>
      <c r="C119" s="129">
        <v>5056.8239999999996</v>
      </c>
      <c r="D119" s="129">
        <v>4559.0240000000003</v>
      </c>
      <c r="E119" s="129">
        <v>3795.0239999999999</v>
      </c>
      <c r="F119" s="129">
        <v>3769.1239999999998</v>
      </c>
      <c r="G119" s="129">
        <v>4929.8239999999996</v>
      </c>
      <c r="H119" s="129">
        <v>5210.7240000000002</v>
      </c>
      <c r="I119" s="129">
        <v>6137.5240000000003</v>
      </c>
      <c r="J119" s="129">
        <v>6841.924</v>
      </c>
      <c r="K119" s="129">
        <v>6047.6239999999998</v>
      </c>
      <c r="L119" s="129">
        <v>6100.0240000000003</v>
      </c>
      <c r="M119" s="129">
        <v>5969.7240000000002</v>
      </c>
      <c r="N119" s="129">
        <v>6731.924</v>
      </c>
      <c r="O119" s="129">
        <v>6355.9000000000005</v>
      </c>
      <c r="P119" s="129">
        <v>5987.4000000000005</v>
      </c>
      <c r="Q119" s="129">
        <v>6648</v>
      </c>
      <c r="R119" s="129">
        <v>7256.3</v>
      </c>
      <c r="S119" s="129">
        <v>7173.8</v>
      </c>
      <c r="T119" s="129">
        <v>6697.3</v>
      </c>
      <c r="U119" s="129">
        <v>7253</v>
      </c>
      <c r="V119" s="129">
        <v>8026.5999999999995</v>
      </c>
      <c r="W119" s="129">
        <v>7674.7999999999993</v>
      </c>
      <c r="X119" s="129">
        <v>7651.8999999999987</v>
      </c>
      <c r="Y119" s="129">
        <v>7253.9</v>
      </c>
      <c r="Z119" s="129">
        <v>8242.6999999999989</v>
      </c>
      <c r="AA119" s="129">
        <v>8528.4</v>
      </c>
      <c r="AB119" s="129">
        <v>8414.6999999999989</v>
      </c>
      <c r="AC119" s="129">
        <v>8154.7999999999975</v>
      </c>
      <c r="AD119" s="129">
        <v>9199.3999999999978</v>
      </c>
      <c r="AE119" s="129">
        <v>8848.1879168799969</v>
      </c>
      <c r="AF119" s="129">
        <v>8920.7270135699982</v>
      </c>
      <c r="AG119" s="129">
        <v>9405.3589656499971</v>
      </c>
      <c r="AH119" s="129">
        <v>10190.821539659999</v>
      </c>
      <c r="AI119" s="129">
        <v>8802.5927396599982</v>
      </c>
      <c r="AJ119" s="129">
        <v>8474.7204396599973</v>
      </c>
      <c r="AK119" s="129">
        <v>9108.6148396599965</v>
      </c>
      <c r="AL119" s="129">
        <v>9109.5682396599968</v>
      </c>
      <c r="AM119" s="129">
        <v>8644.7678396599986</v>
      </c>
      <c r="AN119" s="129">
        <v>9210.0877396599972</v>
      </c>
      <c r="AO119" s="129">
        <v>10171.003839659998</v>
      </c>
      <c r="AP119" s="129">
        <v>11178.422339659997</v>
      </c>
      <c r="AQ119" s="129">
        <v>9691.6601416599988</v>
      </c>
      <c r="AR119" s="129">
        <v>9310.8385056599982</v>
      </c>
      <c r="AS119" s="129">
        <v>8656.6768756599977</v>
      </c>
      <c r="AT119" s="129">
        <v>8624.9534216599986</v>
      </c>
      <c r="AU119" s="129">
        <v>9155.9271107299992</v>
      </c>
      <c r="AV119" s="129">
        <v>9002.2711944499988</v>
      </c>
    </row>
    <row r="120" spans="1:48" ht="14.25" customHeight="1" x14ac:dyDescent="0.25">
      <c r="A120" s="22"/>
      <c r="B120" s="19" t="s">
        <v>71</v>
      </c>
      <c r="C120" s="129">
        <v>1679.6</v>
      </c>
      <c r="D120" s="129">
        <v>1793.7</v>
      </c>
      <c r="E120" s="129">
        <v>1940.4</v>
      </c>
      <c r="F120" s="129">
        <v>2031.7</v>
      </c>
      <c r="G120" s="129">
        <v>2020.1</v>
      </c>
      <c r="H120" s="129">
        <v>2030.2</v>
      </c>
      <c r="I120" s="129">
        <v>2052.3000000000002</v>
      </c>
      <c r="J120" s="129">
        <v>2314.6</v>
      </c>
      <c r="K120" s="129">
        <v>2300.6999999999998</v>
      </c>
      <c r="L120" s="129">
        <v>2311.6999999999998</v>
      </c>
      <c r="M120" s="129">
        <v>2408.5</v>
      </c>
      <c r="N120" s="129">
        <v>2583.8000000000002</v>
      </c>
      <c r="O120" s="129">
        <v>2798.4</v>
      </c>
      <c r="P120" s="129">
        <v>2955.0000000000005</v>
      </c>
      <c r="Q120" s="129">
        <v>3040.7000000000007</v>
      </c>
      <c r="R120" s="129">
        <v>3003.7000000000007</v>
      </c>
      <c r="S120" s="129">
        <v>3282.8000000000006</v>
      </c>
      <c r="T120" s="129">
        <v>3588.7000000000007</v>
      </c>
      <c r="U120" s="129">
        <v>3676.1000000000008</v>
      </c>
      <c r="V120" s="129">
        <v>3875.1000000000004</v>
      </c>
      <c r="W120" s="129">
        <v>4327.5</v>
      </c>
      <c r="X120" s="129">
        <v>4868.7999999999993</v>
      </c>
      <c r="Y120" s="129">
        <v>4851.5999999999995</v>
      </c>
      <c r="Z120" s="129">
        <v>4800.2</v>
      </c>
      <c r="AA120" s="129">
        <v>4747.2999999999993</v>
      </c>
      <c r="AB120" s="129">
        <v>4658.8999999999987</v>
      </c>
      <c r="AC120" s="129">
        <v>5217.9999999999991</v>
      </c>
      <c r="AD120" s="129">
        <v>5231.9999999999991</v>
      </c>
      <c r="AE120" s="129">
        <v>5242.7775999999994</v>
      </c>
      <c r="AF120" s="129">
        <v>5214.6358999999993</v>
      </c>
      <c r="AG120" s="129">
        <v>5128.8376999999991</v>
      </c>
      <c r="AH120" s="129">
        <v>5478.8280999999988</v>
      </c>
      <c r="AI120" s="129">
        <v>5668.9052999999994</v>
      </c>
      <c r="AJ120" s="129">
        <v>5536.0447999999988</v>
      </c>
      <c r="AK120" s="129">
        <v>5770.5396999999984</v>
      </c>
      <c r="AL120" s="129">
        <v>5888.0834999999988</v>
      </c>
      <c r="AM120" s="129">
        <v>5946.0671999999986</v>
      </c>
      <c r="AN120" s="129">
        <v>5896.6409999999987</v>
      </c>
      <c r="AO120" s="129">
        <v>6083.3491999999987</v>
      </c>
      <c r="AP120" s="129">
        <v>6315.6229999999987</v>
      </c>
      <c r="AQ120" s="129">
        <v>6205.2277779999986</v>
      </c>
      <c r="AR120" s="129">
        <v>6341.4604999999983</v>
      </c>
      <c r="AS120" s="129">
        <v>6367.4014999999981</v>
      </c>
      <c r="AT120" s="129">
        <v>6662.3272999999981</v>
      </c>
      <c r="AU120" s="129">
        <v>6582.7832999999982</v>
      </c>
      <c r="AV120" s="129">
        <v>7385.3148999999985</v>
      </c>
    </row>
    <row r="121" spans="1:48" ht="14.25" customHeight="1" x14ac:dyDescent="0.25">
      <c r="A121" s="22"/>
      <c r="B121" s="19" t="s">
        <v>20</v>
      </c>
      <c r="C121" s="129">
        <v>953</v>
      </c>
      <c r="D121" s="129">
        <v>1011.3</v>
      </c>
      <c r="E121" s="129">
        <v>1119.5999999999999</v>
      </c>
      <c r="F121" s="129">
        <v>1173.4000000000001</v>
      </c>
      <c r="G121" s="129">
        <v>1616.4</v>
      </c>
      <c r="H121" s="129">
        <v>1684.6</v>
      </c>
      <c r="I121" s="129">
        <v>1683.6</v>
      </c>
      <c r="J121" s="129">
        <v>1633.3</v>
      </c>
      <c r="K121" s="129">
        <v>1760.4</v>
      </c>
      <c r="L121" s="129">
        <v>2130.8000000000002</v>
      </c>
      <c r="M121" s="129">
        <v>2119.3000000000002</v>
      </c>
      <c r="N121" s="129">
        <v>2342.6</v>
      </c>
      <c r="O121" s="129">
        <v>2276.5</v>
      </c>
      <c r="P121" s="129">
        <v>2325.5</v>
      </c>
      <c r="Q121" s="129">
        <v>2386.1</v>
      </c>
      <c r="R121" s="129">
        <v>2913.0999999999995</v>
      </c>
      <c r="S121" s="129">
        <v>2767.2</v>
      </c>
      <c r="T121" s="129">
        <v>2823</v>
      </c>
      <c r="U121" s="129">
        <v>2924</v>
      </c>
      <c r="V121" s="129">
        <v>3313.2</v>
      </c>
      <c r="W121" s="129">
        <v>4063.3999999999996</v>
      </c>
      <c r="X121" s="129">
        <v>4075.0999999999995</v>
      </c>
      <c r="Y121" s="129">
        <v>4175.1999999999989</v>
      </c>
      <c r="Z121" s="129">
        <v>4166.4999999999991</v>
      </c>
      <c r="AA121" s="129">
        <v>4198.3999999999996</v>
      </c>
      <c r="AB121" s="129">
        <v>4289.0999999999995</v>
      </c>
      <c r="AC121" s="129">
        <v>4410.8999999999996</v>
      </c>
      <c r="AD121" s="129">
        <v>4533.7999999999993</v>
      </c>
      <c r="AE121" s="129">
        <v>4751.7255999999998</v>
      </c>
      <c r="AF121" s="129">
        <v>4970.1041999999998</v>
      </c>
      <c r="AG121" s="129">
        <v>5182.8067000000001</v>
      </c>
      <c r="AH121" s="129">
        <v>5393.1867999999995</v>
      </c>
      <c r="AI121" s="129">
        <v>5396.2660999999998</v>
      </c>
      <c r="AJ121" s="129">
        <v>5397.9734999999991</v>
      </c>
      <c r="AK121" s="129">
        <v>5386.880799999999</v>
      </c>
      <c r="AL121" s="129">
        <v>5383.4866999999995</v>
      </c>
      <c r="AM121" s="129">
        <v>5387.1769999999997</v>
      </c>
      <c r="AN121" s="129">
        <v>5274.6219999999994</v>
      </c>
      <c r="AO121" s="129">
        <v>5279.8372999999992</v>
      </c>
      <c r="AP121" s="129">
        <v>5167.4538999999986</v>
      </c>
      <c r="AQ121" s="129">
        <v>5165.888977999999</v>
      </c>
      <c r="AR121" s="129">
        <v>5048.790829999999</v>
      </c>
      <c r="AS121" s="129">
        <v>5047.1633429999983</v>
      </c>
      <c r="AT121" s="129">
        <v>4928.7557129999987</v>
      </c>
      <c r="AU121" s="129">
        <v>4941.0311209999991</v>
      </c>
      <c r="AV121" s="129">
        <v>4819.4634735199988</v>
      </c>
    </row>
    <row r="122" spans="1:48" ht="14.25" customHeight="1" x14ac:dyDescent="0.25">
      <c r="A122" s="22"/>
      <c r="B122" s="21" t="s">
        <v>72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9">
        <v>0</v>
      </c>
      <c r="I122" s="129">
        <v>0</v>
      </c>
      <c r="J122" s="129">
        <v>0</v>
      </c>
      <c r="K122" s="129">
        <v>0</v>
      </c>
      <c r="L122" s="129">
        <v>0</v>
      </c>
      <c r="M122" s="129">
        <v>0</v>
      </c>
      <c r="N122" s="129">
        <v>0</v>
      </c>
      <c r="O122" s="129">
        <v>0</v>
      </c>
      <c r="P122" s="129">
        <v>0</v>
      </c>
      <c r="Q122" s="129">
        <v>0</v>
      </c>
      <c r="R122" s="129">
        <v>0</v>
      </c>
      <c r="S122" s="129">
        <v>0</v>
      </c>
      <c r="T122" s="129">
        <v>0</v>
      </c>
      <c r="U122" s="129">
        <v>0</v>
      </c>
      <c r="V122" s="129">
        <v>0</v>
      </c>
      <c r="W122" s="129">
        <v>0</v>
      </c>
      <c r="X122" s="129">
        <v>0</v>
      </c>
      <c r="Y122" s="129">
        <v>0</v>
      </c>
      <c r="Z122" s="129">
        <v>0</v>
      </c>
      <c r="AA122" s="129">
        <v>0</v>
      </c>
      <c r="AB122" s="129">
        <v>0</v>
      </c>
      <c r="AC122" s="129">
        <v>0</v>
      </c>
      <c r="AD122" s="129">
        <v>0</v>
      </c>
      <c r="AE122" s="129">
        <v>0</v>
      </c>
      <c r="AF122" s="129">
        <v>0</v>
      </c>
      <c r="AG122" s="129">
        <v>0</v>
      </c>
      <c r="AH122" s="129">
        <v>0</v>
      </c>
      <c r="AI122" s="129">
        <v>0</v>
      </c>
      <c r="AJ122" s="129">
        <v>0</v>
      </c>
      <c r="AK122" s="129">
        <v>0</v>
      </c>
      <c r="AL122" s="129">
        <v>0</v>
      </c>
      <c r="AM122" s="129">
        <v>0</v>
      </c>
      <c r="AN122" s="129">
        <v>0</v>
      </c>
      <c r="AO122" s="129">
        <v>0</v>
      </c>
      <c r="AP122" s="129">
        <v>0</v>
      </c>
      <c r="AQ122" s="129">
        <v>0</v>
      </c>
      <c r="AR122" s="129">
        <v>0</v>
      </c>
      <c r="AS122" s="129">
        <v>0</v>
      </c>
      <c r="AT122" s="129">
        <v>0</v>
      </c>
      <c r="AU122" s="129">
        <v>0</v>
      </c>
      <c r="AV122" s="129">
        <v>0</v>
      </c>
    </row>
    <row r="123" spans="1:48" ht="14.25" customHeight="1" x14ac:dyDescent="0.25">
      <c r="A123" s="22"/>
      <c r="B123" s="20" t="s">
        <v>77</v>
      </c>
      <c r="C123" s="129">
        <f t="shared" ref="C123" si="148">SUM(C124:C127)</f>
        <v>0</v>
      </c>
      <c r="D123" s="129">
        <f t="shared" ref="D123" si="149">SUM(D124:D127)</f>
        <v>0</v>
      </c>
      <c r="E123" s="129">
        <f t="shared" ref="E123" si="150">SUM(E124:E127)</f>
        <v>0</v>
      </c>
      <c r="F123" s="129">
        <f t="shared" ref="F123" si="151">SUM(F124:F127)</f>
        <v>0</v>
      </c>
      <c r="G123" s="129">
        <f t="shared" ref="G123" si="152">SUM(G124:G127)</f>
        <v>0</v>
      </c>
      <c r="H123" s="129">
        <f t="shared" ref="H123" si="153">SUM(H124:H127)</f>
        <v>0</v>
      </c>
      <c r="I123" s="129">
        <f t="shared" ref="I123" si="154">SUM(I124:I127)</f>
        <v>0</v>
      </c>
      <c r="J123" s="129">
        <f t="shared" ref="J123" si="155">SUM(J124:J127)</f>
        <v>0</v>
      </c>
      <c r="K123" s="129">
        <f t="shared" ref="K123" si="156">SUM(K124:K127)</f>
        <v>0</v>
      </c>
      <c r="L123" s="129">
        <f t="shared" ref="L123" si="157">SUM(L124:L127)</f>
        <v>0</v>
      </c>
      <c r="M123" s="129">
        <f t="shared" ref="M123" si="158">SUM(M124:M127)</f>
        <v>0</v>
      </c>
      <c r="N123" s="129">
        <f t="shared" ref="N123" si="159">SUM(N124:N127)</f>
        <v>0</v>
      </c>
      <c r="O123" s="129">
        <v>0</v>
      </c>
      <c r="P123" s="129">
        <v>0</v>
      </c>
      <c r="Q123" s="129">
        <v>0</v>
      </c>
      <c r="R123" s="129">
        <v>0</v>
      </c>
      <c r="S123" s="129">
        <v>0</v>
      </c>
      <c r="T123" s="129">
        <v>0</v>
      </c>
      <c r="U123" s="129">
        <v>0</v>
      </c>
      <c r="V123" s="129">
        <v>0</v>
      </c>
      <c r="W123" s="129">
        <v>0</v>
      </c>
      <c r="X123" s="129">
        <v>0</v>
      </c>
      <c r="Y123" s="129">
        <v>0</v>
      </c>
      <c r="Z123" s="129">
        <v>0</v>
      </c>
      <c r="AA123" s="129">
        <v>0</v>
      </c>
      <c r="AB123" s="129">
        <v>0</v>
      </c>
      <c r="AC123" s="129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8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8">
        <v>0</v>
      </c>
      <c r="AS123" s="28">
        <v>0</v>
      </c>
      <c r="AT123" s="28">
        <v>0</v>
      </c>
      <c r="AU123" s="28">
        <v>0</v>
      </c>
      <c r="AV123" s="28">
        <v>0</v>
      </c>
    </row>
    <row r="124" spans="1:48" ht="14.25" customHeight="1" x14ac:dyDescent="0.25">
      <c r="A124" s="22"/>
      <c r="B124" s="19" t="s">
        <v>69</v>
      </c>
      <c r="C124" s="129">
        <v>0</v>
      </c>
      <c r="D124" s="129">
        <v>0</v>
      </c>
      <c r="E124" s="129">
        <v>0</v>
      </c>
      <c r="F124" s="129">
        <v>0</v>
      </c>
      <c r="G124" s="129">
        <v>0</v>
      </c>
      <c r="H124" s="129">
        <v>0</v>
      </c>
      <c r="I124" s="129">
        <v>0</v>
      </c>
      <c r="J124" s="129">
        <v>0</v>
      </c>
      <c r="K124" s="129">
        <v>0</v>
      </c>
      <c r="L124" s="129">
        <v>0</v>
      </c>
      <c r="M124" s="129">
        <v>0</v>
      </c>
      <c r="N124" s="129">
        <v>0</v>
      </c>
      <c r="O124" s="129">
        <v>0</v>
      </c>
      <c r="P124" s="129">
        <v>0</v>
      </c>
      <c r="Q124" s="129">
        <v>0</v>
      </c>
      <c r="R124" s="129">
        <v>0</v>
      </c>
      <c r="S124" s="129">
        <v>0</v>
      </c>
      <c r="T124" s="129">
        <v>0</v>
      </c>
      <c r="U124" s="129">
        <v>0</v>
      </c>
      <c r="V124" s="129">
        <v>0</v>
      </c>
      <c r="W124" s="129">
        <v>0</v>
      </c>
      <c r="X124" s="129">
        <v>0</v>
      </c>
      <c r="Y124" s="129">
        <v>0</v>
      </c>
      <c r="Z124" s="129">
        <v>0</v>
      </c>
      <c r="AA124" s="129">
        <v>0</v>
      </c>
      <c r="AB124" s="129">
        <v>0</v>
      </c>
      <c r="AC124" s="129">
        <v>0</v>
      </c>
      <c r="AD124" s="129">
        <v>0</v>
      </c>
      <c r="AE124" s="129">
        <v>0</v>
      </c>
      <c r="AF124" s="129">
        <v>0</v>
      </c>
      <c r="AG124" s="129">
        <v>0</v>
      </c>
      <c r="AH124" s="129">
        <v>0</v>
      </c>
      <c r="AI124" s="129">
        <v>0</v>
      </c>
      <c r="AJ124" s="129">
        <v>0</v>
      </c>
      <c r="AK124" s="129">
        <v>0</v>
      </c>
      <c r="AL124" s="129">
        <v>0</v>
      </c>
      <c r="AM124" s="129">
        <v>0</v>
      </c>
      <c r="AN124" s="129">
        <v>0</v>
      </c>
      <c r="AO124" s="129">
        <v>0</v>
      </c>
      <c r="AP124" s="129">
        <v>0</v>
      </c>
      <c r="AQ124" s="129">
        <v>0</v>
      </c>
      <c r="AR124" s="129">
        <v>0</v>
      </c>
      <c r="AS124" s="129">
        <v>0</v>
      </c>
      <c r="AT124" s="129">
        <v>0</v>
      </c>
      <c r="AU124" s="129">
        <v>0</v>
      </c>
      <c r="AV124" s="129">
        <v>0</v>
      </c>
    </row>
    <row r="125" spans="1:48" ht="14.25" customHeight="1" x14ac:dyDescent="0.25">
      <c r="A125" s="22"/>
      <c r="B125" s="19" t="s">
        <v>70</v>
      </c>
      <c r="C125" s="129">
        <v>0</v>
      </c>
      <c r="D125" s="129">
        <v>0</v>
      </c>
      <c r="E125" s="129">
        <v>0</v>
      </c>
      <c r="F125" s="129">
        <v>0</v>
      </c>
      <c r="G125" s="129">
        <v>0</v>
      </c>
      <c r="H125" s="129">
        <v>0</v>
      </c>
      <c r="I125" s="129">
        <v>0</v>
      </c>
      <c r="J125" s="129">
        <v>0</v>
      </c>
      <c r="K125" s="129">
        <v>0</v>
      </c>
      <c r="L125" s="129">
        <v>0</v>
      </c>
      <c r="M125" s="129">
        <v>0</v>
      </c>
      <c r="N125" s="129">
        <v>0</v>
      </c>
      <c r="O125" s="129">
        <v>0</v>
      </c>
      <c r="P125" s="129">
        <v>0</v>
      </c>
      <c r="Q125" s="129">
        <v>0</v>
      </c>
      <c r="R125" s="129">
        <v>0</v>
      </c>
      <c r="S125" s="129">
        <v>0</v>
      </c>
      <c r="T125" s="129">
        <v>0</v>
      </c>
      <c r="U125" s="129">
        <v>0</v>
      </c>
      <c r="V125" s="129">
        <v>0</v>
      </c>
      <c r="W125" s="129">
        <v>0</v>
      </c>
      <c r="X125" s="129">
        <v>0</v>
      </c>
      <c r="Y125" s="129">
        <v>0</v>
      </c>
      <c r="Z125" s="129">
        <v>0</v>
      </c>
      <c r="AA125" s="129">
        <v>0</v>
      </c>
      <c r="AB125" s="129">
        <v>0</v>
      </c>
      <c r="AC125" s="129">
        <v>0</v>
      </c>
      <c r="AD125" s="129">
        <v>0</v>
      </c>
      <c r="AE125" s="129">
        <v>0</v>
      </c>
      <c r="AF125" s="129">
        <v>0</v>
      </c>
      <c r="AG125" s="129">
        <v>0</v>
      </c>
      <c r="AH125" s="129">
        <v>0</v>
      </c>
      <c r="AI125" s="129">
        <v>0</v>
      </c>
      <c r="AJ125" s="129">
        <v>0</v>
      </c>
      <c r="AK125" s="129">
        <v>0</v>
      </c>
      <c r="AL125" s="129">
        <v>0</v>
      </c>
      <c r="AM125" s="129">
        <v>0</v>
      </c>
      <c r="AN125" s="129">
        <v>0</v>
      </c>
      <c r="AO125" s="129">
        <v>0</v>
      </c>
      <c r="AP125" s="129">
        <v>0</v>
      </c>
      <c r="AQ125" s="129">
        <v>0</v>
      </c>
      <c r="AR125" s="129">
        <v>0</v>
      </c>
      <c r="AS125" s="129">
        <v>0</v>
      </c>
      <c r="AT125" s="129">
        <v>0</v>
      </c>
      <c r="AU125" s="129">
        <v>0</v>
      </c>
      <c r="AV125" s="129">
        <v>0</v>
      </c>
    </row>
    <row r="126" spans="1:48" ht="14.25" customHeight="1" x14ac:dyDescent="0.25">
      <c r="A126" s="22"/>
      <c r="B126" s="19" t="s">
        <v>71</v>
      </c>
      <c r="C126" s="129">
        <v>0</v>
      </c>
      <c r="D126" s="129">
        <v>0</v>
      </c>
      <c r="E126" s="129">
        <v>0</v>
      </c>
      <c r="F126" s="129">
        <v>0</v>
      </c>
      <c r="G126" s="129">
        <v>0</v>
      </c>
      <c r="H126" s="129">
        <v>0</v>
      </c>
      <c r="I126" s="129">
        <v>0</v>
      </c>
      <c r="J126" s="129">
        <v>0</v>
      </c>
      <c r="K126" s="129">
        <v>0</v>
      </c>
      <c r="L126" s="129">
        <v>0</v>
      </c>
      <c r="M126" s="129">
        <v>0</v>
      </c>
      <c r="N126" s="129">
        <v>0</v>
      </c>
      <c r="O126" s="129">
        <v>0</v>
      </c>
      <c r="P126" s="129">
        <v>0</v>
      </c>
      <c r="Q126" s="129">
        <v>0</v>
      </c>
      <c r="R126" s="129">
        <v>0</v>
      </c>
      <c r="S126" s="129">
        <v>0</v>
      </c>
      <c r="T126" s="129">
        <v>0</v>
      </c>
      <c r="U126" s="129">
        <v>0</v>
      </c>
      <c r="V126" s="129">
        <v>0</v>
      </c>
      <c r="W126" s="129">
        <v>0</v>
      </c>
      <c r="X126" s="129">
        <v>0</v>
      </c>
      <c r="Y126" s="129">
        <v>0</v>
      </c>
      <c r="Z126" s="129">
        <v>0</v>
      </c>
      <c r="AA126" s="129">
        <v>0</v>
      </c>
      <c r="AB126" s="129">
        <v>0</v>
      </c>
      <c r="AC126" s="129">
        <v>0</v>
      </c>
      <c r="AD126" s="129">
        <v>0</v>
      </c>
      <c r="AE126" s="129">
        <v>0</v>
      </c>
      <c r="AF126" s="129">
        <v>0</v>
      </c>
      <c r="AG126" s="129">
        <v>0</v>
      </c>
      <c r="AH126" s="129">
        <v>0</v>
      </c>
      <c r="AI126" s="129">
        <v>0</v>
      </c>
      <c r="AJ126" s="129">
        <v>0</v>
      </c>
      <c r="AK126" s="129">
        <v>0</v>
      </c>
      <c r="AL126" s="129">
        <v>0</v>
      </c>
      <c r="AM126" s="129">
        <v>0</v>
      </c>
      <c r="AN126" s="129">
        <v>0</v>
      </c>
      <c r="AO126" s="129">
        <v>0</v>
      </c>
      <c r="AP126" s="129">
        <v>0</v>
      </c>
      <c r="AQ126" s="129">
        <v>0</v>
      </c>
      <c r="AR126" s="129">
        <v>0</v>
      </c>
      <c r="AS126" s="129">
        <v>0</v>
      </c>
      <c r="AT126" s="129">
        <v>0</v>
      </c>
      <c r="AU126" s="129">
        <v>0</v>
      </c>
      <c r="AV126" s="129">
        <v>0</v>
      </c>
    </row>
    <row r="127" spans="1:48" ht="14.25" customHeight="1" x14ac:dyDescent="0.25">
      <c r="A127" s="22"/>
      <c r="B127" s="19" t="s">
        <v>20</v>
      </c>
      <c r="C127" s="129">
        <v>0</v>
      </c>
      <c r="D127" s="129">
        <v>0</v>
      </c>
      <c r="E127" s="129">
        <v>0</v>
      </c>
      <c r="F127" s="129">
        <v>0</v>
      </c>
      <c r="G127" s="129">
        <v>0</v>
      </c>
      <c r="H127" s="129">
        <v>0</v>
      </c>
      <c r="I127" s="129">
        <v>0</v>
      </c>
      <c r="J127" s="129">
        <v>0</v>
      </c>
      <c r="K127" s="129">
        <v>0</v>
      </c>
      <c r="L127" s="129">
        <v>0</v>
      </c>
      <c r="M127" s="129">
        <v>0</v>
      </c>
      <c r="N127" s="129">
        <v>0</v>
      </c>
      <c r="O127" s="129">
        <v>0</v>
      </c>
      <c r="P127" s="129">
        <v>0</v>
      </c>
      <c r="Q127" s="129">
        <v>0</v>
      </c>
      <c r="R127" s="129">
        <v>0</v>
      </c>
      <c r="S127" s="129">
        <v>0</v>
      </c>
      <c r="T127" s="129">
        <v>0</v>
      </c>
      <c r="U127" s="129">
        <v>0</v>
      </c>
      <c r="V127" s="129">
        <v>0</v>
      </c>
      <c r="W127" s="129">
        <v>0</v>
      </c>
      <c r="X127" s="129">
        <v>0</v>
      </c>
      <c r="Y127" s="129">
        <v>0</v>
      </c>
      <c r="Z127" s="129">
        <v>0</v>
      </c>
      <c r="AA127" s="129">
        <v>0</v>
      </c>
      <c r="AB127" s="129">
        <v>0</v>
      </c>
      <c r="AC127" s="129">
        <v>0</v>
      </c>
      <c r="AD127" s="129">
        <v>0</v>
      </c>
      <c r="AE127" s="129">
        <v>0</v>
      </c>
      <c r="AF127" s="129">
        <v>0</v>
      </c>
      <c r="AG127" s="129">
        <v>0</v>
      </c>
      <c r="AH127" s="129">
        <v>0</v>
      </c>
      <c r="AI127" s="129">
        <v>0</v>
      </c>
      <c r="AJ127" s="129">
        <v>0</v>
      </c>
      <c r="AK127" s="129">
        <v>0</v>
      </c>
      <c r="AL127" s="129">
        <v>0</v>
      </c>
      <c r="AM127" s="129">
        <v>0</v>
      </c>
      <c r="AN127" s="129">
        <v>0</v>
      </c>
      <c r="AO127" s="129">
        <v>0</v>
      </c>
      <c r="AP127" s="129">
        <v>0</v>
      </c>
      <c r="AQ127" s="129">
        <v>0</v>
      </c>
      <c r="AR127" s="129">
        <v>0</v>
      </c>
      <c r="AS127" s="129">
        <v>0</v>
      </c>
      <c r="AT127" s="129">
        <v>0</v>
      </c>
      <c r="AU127" s="129">
        <v>0</v>
      </c>
      <c r="AV127" s="129">
        <v>0</v>
      </c>
    </row>
    <row r="128" spans="1:48" ht="14.25" customHeight="1" x14ac:dyDescent="0.25">
      <c r="A128" s="22"/>
      <c r="B128" s="21" t="s">
        <v>72</v>
      </c>
      <c r="C128" s="129">
        <v>0</v>
      </c>
      <c r="D128" s="129">
        <v>0</v>
      </c>
      <c r="E128" s="129">
        <v>0</v>
      </c>
      <c r="F128" s="129">
        <v>0</v>
      </c>
      <c r="G128" s="129">
        <v>0</v>
      </c>
      <c r="H128" s="129">
        <v>0</v>
      </c>
      <c r="I128" s="129">
        <v>0</v>
      </c>
      <c r="J128" s="129">
        <v>0</v>
      </c>
      <c r="K128" s="129">
        <v>0</v>
      </c>
      <c r="L128" s="129">
        <v>0</v>
      </c>
      <c r="M128" s="129">
        <v>0</v>
      </c>
      <c r="N128" s="129">
        <v>0</v>
      </c>
      <c r="O128" s="129">
        <v>0</v>
      </c>
      <c r="P128" s="129">
        <v>0</v>
      </c>
      <c r="Q128" s="129">
        <v>0</v>
      </c>
      <c r="R128" s="129">
        <v>0</v>
      </c>
      <c r="S128" s="129">
        <v>0</v>
      </c>
      <c r="T128" s="129">
        <v>0</v>
      </c>
      <c r="U128" s="129">
        <v>0</v>
      </c>
      <c r="V128" s="129">
        <v>0</v>
      </c>
      <c r="W128" s="129">
        <v>0</v>
      </c>
      <c r="X128" s="129">
        <v>0</v>
      </c>
      <c r="Y128" s="129">
        <v>0</v>
      </c>
      <c r="Z128" s="129">
        <v>0</v>
      </c>
      <c r="AA128" s="129">
        <v>0</v>
      </c>
      <c r="AB128" s="129">
        <v>0</v>
      </c>
      <c r="AC128" s="129">
        <v>0</v>
      </c>
      <c r="AD128" s="129">
        <v>0</v>
      </c>
      <c r="AE128" s="129">
        <v>0</v>
      </c>
      <c r="AF128" s="129">
        <v>0</v>
      </c>
      <c r="AG128" s="129">
        <v>0</v>
      </c>
      <c r="AH128" s="129">
        <v>0</v>
      </c>
      <c r="AI128" s="129">
        <v>0</v>
      </c>
      <c r="AJ128" s="129">
        <v>0</v>
      </c>
      <c r="AK128" s="129">
        <v>0</v>
      </c>
      <c r="AL128" s="129">
        <v>0</v>
      </c>
      <c r="AM128" s="129">
        <v>0</v>
      </c>
      <c r="AN128" s="129">
        <v>0</v>
      </c>
      <c r="AO128" s="129">
        <v>0</v>
      </c>
      <c r="AP128" s="129">
        <v>0</v>
      </c>
      <c r="AQ128" s="129">
        <v>0</v>
      </c>
      <c r="AR128" s="129">
        <v>0</v>
      </c>
      <c r="AS128" s="129">
        <v>0</v>
      </c>
      <c r="AT128" s="129">
        <v>0</v>
      </c>
      <c r="AU128" s="129">
        <v>0</v>
      </c>
      <c r="AV128" s="129">
        <v>0</v>
      </c>
    </row>
    <row r="129" spans="1:48" ht="14.25" customHeight="1" x14ac:dyDescent="0.25">
      <c r="A129" s="22"/>
      <c r="B129" s="20" t="s">
        <v>78</v>
      </c>
      <c r="C129" s="129">
        <f t="shared" ref="C129" si="160">SUM(C130:C133)</f>
        <v>1094.9000000000001</v>
      </c>
      <c r="D129" s="129">
        <f t="shared" ref="D129" si="161">SUM(D130:D133)</f>
        <v>1103.3</v>
      </c>
      <c r="E129" s="129">
        <f t="shared" ref="E129" si="162">SUM(E130:E133)</f>
        <v>1079.5</v>
      </c>
      <c r="F129" s="129">
        <f t="shared" ref="F129" si="163">SUM(F130:F133)</f>
        <v>1068.4000000000001</v>
      </c>
      <c r="G129" s="129">
        <f t="shared" ref="G129" si="164">SUM(G130:G133)</f>
        <v>1168.7</v>
      </c>
      <c r="H129" s="129">
        <f t="shared" ref="H129" si="165">SUM(H130:H133)</f>
        <v>1236.9000000000001</v>
      </c>
      <c r="I129" s="129">
        <f t="shared" ref="I129" si="166">SUM(I130:I133)</f>
        <v>1295</v>
      </c>
      <c r="J129" s="129">
        <f t="shared" ref="J129" si="167">SUM(J130:J133)</f>
        <v>1339.4</v>
      </c>
      <c r="K129" s="129">
        <f t="shared" ref="K129" si="168">SUM(K130:K133)</f>
        <v>1480.9</v>
      </c>
      <c r="L129" s="129">
        <f t="shared" ref="L129" si="169">SUM(L130:L133)</f>
        <v>1582.2</v>
      </c>
      <c r="M129" s="129">
        <f t="shared" ref="M129" si="170">SUM(M130:M133)</f>
        <v>1628</v>
      </c>
      <c r="N129" s="129">
        <f t="shared" ref="N129" si="171">SUM(N130:N133)</f>
        <v>2005</v>
      </c>
      <c r="O129" s="129">
        <v>2071.5</v>
      </c>
      <c r="P129" s="129">
        <v>2119.3000000000002</v>
      </c>
      <c r="Q129" s="129">
        <v>2233.5000000000005</v>
      </c>
      <c r="R129" s="129">
        <v>2216.7000000000003</v>
      </c>
      <c r="S129" s="129">
        <v>3010.5000000000005</v>
      </c>
      <c r="T129" s="129">
        <v>3094.8</v>
      </c>
      <c r="U129" s="129">
        <v>3108.9000000000005</v>
      </c>
      <c r="V129" s="129">
        <v>3148.0000000000005</v>
      </c>
      <c r="W129" s="129">
        <v>3243.4000000000005</v>
      </c>
      <c r="X129" s="129">
        <v>3292.2000000000007</v>
      </c>
      <c r="Y129" s="129">
        <v>3298.2000000000007</v>
      </c>
      <c r="Z129" s="129">
        <v>3324.8000000000006</v>
      </c>
      <c r="AA129" s="129">
        <v>3473.0000000000009</v>
      </c>
      <c r="AB129" s="129">
        <v>3491.900000000001</v>
      </c>
      <c r="AC129" s="129">
        <v>3514.4000000000005</v>
      </c>
      <c r="AD129" s="28">
        <v>3525.3000000000011</v>
      </c>
      <c r="AE129" s="28">
        <v>3581.1000000000004</v>
      </c>
      <c r="AF129" s="28">
        <v>3637.3000000000006</v>
      </c>
      <c r="AG129" s="28">
        <v>3693.7000000000007</v>
      </c>
      <c r="AH129" s="28">
        <v>3749.8000000000006</v>
      </c>
      <c r="AI129" s="28">
        <v>3797.1000000000004</v>
      </c>
      <c r="AJ129" s="28">
        <v>3847.2000000000007</v>
      </c>
      <c r="AK129" s="28">
        <v>3897.5000000000005</v>
      </c>
      <c r="AL129" s="28">
        <v>3944.2000000000003</v>
      </c>
      <c r="AM129" s="28">
        <v>3929.0000000000005</v>
      </c>
      <c r="AN129" s="28">
        <v>3908.6000000000004</v>
      </c>
      <c r="AO129" s="28">
        <v>3882.0000000000009</v>
      </c>
      <c r="AP129" s="28">
        <v>3845.6000000000004</v>
      </c>
      <c r="AQ129" s="28">
        <v>3906.9479580000007</v>
      </c>
      <c r="AR129" s="28">
        <v>3917.7536720000003</v>
      </c>
      <c r="AS129" s="28">
        <v>3929.7239870000008</v>
      </c>
      <c r="AT129" s="28">
        <v>3917.1233640000009</v>
      </c>
      <c r="AU129" s="28">
        <v>3956.3935900000006</v>
      </c>
      <c r="AV129" s="28">
        <v>3863.3583625700007</v>
      </c>
    </row>
    <row r="130" spans="1:48" ht="14.25" customHeight="1" x14ac:dyDescent="0.25">
      <c r="A130" s="22"/>
      <c r="B130" s="19" t="s">
        <v>69</v>
      </c>
      <c r="C130" s="129">
        <v>0</v>
      </c>
      <c r="D130" s="129">
        <v>0</v>
      </c>
      <c r="E130" s="129">
        <v>0</v>
      </c>
      <c r="F130" s="129">
        <v>0</v>
      </c>
      <c r="G130" s="129">
        <v>0</v>
      </c>
      <c r="H130" s="129">
        <v>0</v>
      </c>
      <c r="I130" s="129">
        <v>0</v>
      </c>
      <c r="J130" s="129">
        <v>0</v>
      </c>
      <c r="K130" s="129">
        <v>0</v>
      </c>
      <c r="L130" s="129">
        <v>0</v>
      </c>
      <c r="M130" s="129">
        <v>0</v>
      </c>
      <c r="N130" s="129">
        <v>0</v>
      </c>
      <c r="O130" s="129">
        <v>0</v>
      </c>
      <c r="P130" s="129">
        <v>0</v>
      </c>
      <c r="Q130" s="129">
        <v>0</v>
      </c>
      <c r="R130" s="129">
        <v>0</v>
      </c>
      <c r="S130" s="129">
        <v>0</v>
      </c>
      <c r="T130" s="129">
        <v>0</v>
      </c>
      <c r="U130" s="129">
        <v>0</v>
      </c>
      <c r="V130" s="129">
        <v>0</v>
      </c>
      <c r="W130" s="129">
        <v>0</v>
      </c>
      <c r="X130" s="129">
        <v>0</v>
      </c>
      <c r="Y130" s="129">
        <v>0</v>
      </c>
      <c r="Z130" s="129">
        <v>0</v>
      </c>
      <c r="AA130" s="129">
        <v>0</v>
      </c>
      <c r="AB130" s="129">
        <v>0</v>
      </c>
      <c r="AC130" s="129">
        <v>0</v>
      </c>
      <c r="AD130" s="129">
        <v>0</v>
      </c>
      <c r="AE130" s="129">
        <v>0</v>
      </c>
      <c r="AF130" s="129">
        <v>0</v>
      </c>
      <c r="AG130" s="129">
        <v>0</v>
      </c>
      <c r="AH130" s="129">
        <v>0</v>
      </c>
      <c r="AI130" s="129">
        <v>0</v>
      </c>
      <c r="AJ130" s="129">
        <v>0</v>
      </c>
      <c r="AK130" s="129">
        <v>0</v>
      </c>
      <c r="AL130" s="129">
        <v>0</v>
      </c>
      <c r="AM130" s="129">
        <v>0</v>
      </c>
      <c r="AN130" s="129">
        <v>0</v>
      </c>
      <c r="AO130" s="129">
        <v>0</v>
      </c>
      <c r="AP130" s="129">
        <v>0</v>
      </c>
      <c r="AQ130" s="129">
        <v>0</v>
      </c>
      <c r="AR130" s="129">
        <v>0</v>
      </c>
      <c r="AS130" s="129">
        <v>0</v>
      </c>
      <c r="AT130" s="129">
        <v>0</v>
      </c>
      <c r="AU130" s="129">
        <v>0</v>
      </c>
      <c r="AV130" s="129">
        <v>0</v>
      </c>
    </row>
    <row r="131" spans="1:48" ht="14.25" customHeight="1" x14ac:dyDescent="0.25">
      <c r="A131" s="22"/>
      <c r="B131" s="19" t="s">
        <v>70</v>
      </c>
      <c r="C131" s="129">
        <v>0</v>
      </c>
      <c r="D131" s="129">
        <v>0</v>
      </c>
      <c r="E131" s="129">
        <v>0</v>
      </c>
      <c r="F131" s="129">
        <v>0</v>
      </c>
      <c r="G131" s="129">
        <v>0</v>
      </c>
      <c r="H131" s="129">
        <v>0</v>
      </c>
      <c r="I131" s="129">
        <v>0</v>
      </c>
      <c r="J131" s="129">
        <v>0</v>
      </c>
      <c r="K131" s="129">
        <v>0</v>
      </c>
      <c r="L131" s="129">
        <v>0</v>
      </c>
      <c r="M131" s="129">
        <v>0</v>
      </c>
      <c r="N131" s="129">
        <v>0</v>
      </c>
      <c r="O131" s="129">
        <v>0</v>
      </c>
      <c r="P131" s="129">
        <v>0</v>
      </c>
      <c r="Q131" s="129">
        <v>0</v>
      </c>
      <c r="R131" s="129">
        <v>0</v>
      </c>
      <c r="S131" s="129">
        <v>0</v>
      </c>
      <c r="T131" s="129">
        <v>0</v>
      </c>
      <c r="U131" s="129">
        <v>0</v>
      </c>
      <c r="V131" s="129">
        <v>0</v>
      </c>
      <c r="W131" s="129">
        <v>0</v>
      </c>
      <c r="X131" s="129">
        <v>0</v>
      </c>
      <c r="Y131" s="129">
        <v>0</v>
      </c>
      <c r="Z131" s="129">
        <v>0</v>
      </c>
      <c r="AA131" s="129">
        <v>0</v>
      </c>
      <c r="AB131" s="129">
        <v>0</v>
      </c>
      <c r="AC131" s="129">
        <v>0</v>
      </c>
      <c r="AD131" s="129">
        <v>0</v>
      </c>
      <c r="AE131" s="129">
        <v>0</v>
      </c>
      <c r="AF131" s="129">
        <v>0</v>
      </c>
      <c r="AG131" s="129">
        <v>0</v>
      </c>
      <c r="AH131" s="129">
        <v>0</v>
      </c>
      <c r="AI131" s="129">
        <v>0</v>
      </c>
      <c r="AJ131" s="129">
        <v>0</v>
      </c>
      <c r="AK131" s="129">
        <v>0</v>
      </c>
      <c r="AL131" s="129">
        <v>0</v>
      </c>
      <c r="AM131" s="129">
        <v>0</v>
      </c>
      <c r="AN131" s="129">
        <v>0</v>
      </c>
      <c r="AO131" s="129">
        <v>0</v>
      </c>
      <c r="AP131" s="129">
        <v>0</v>
      </c>
      <c r="AQ131" s="129">
        <v>0</v>
      </c>
      <c r="AR131" s="129">
        <v>0</v>
      </c>
      <c r="AS131" s="129">
        <v>0</v>
      </c>
      <c r="AT131" s="129">
        <v>0</v>
      </c>
      <c r="AU131" s="129">
        <v>0</v>
      </c>
      <c r="AV131" s="129">
        <v>0</v>
      </c>
    </row>
    <row r="132" spans="1:48" ht="14.25" customHeight="1" x14ac:dyDescent="0.25">
      <c r="A132" s="22"/>
      <c r="B132" s="19" t="s">
        <v>71</v>
      </c>
      <c r="C132" s="129">
        <v>0</v>
      </c>
      <c r="D132" s="129">
        <v>0</v>
      </c>
      <c r="E132" s="129">
        <v>0</v>
      </c>
      <c r="F132" s="129">
        <v>0</v>
      </c>
      <c r="G132" s="129">
        <v>0</v>
      </c>
      <c r="H132" s="129">
        <v>0</v>
      </c>
      <c r="I132" s="129">
        <v>0</v>
      </c>
      <c r="J132" s="129">
        <v>0</v>
      </c>
      <c r="K132" s="129">
        <v>0</v>
      </c>
      <c r="L132" s="129">
        <v>0</v>
      </c>
      <c r="M132" s="129">
        <v>0</v>
      </c>
      <c r="N132" s="129">
        <v>0</v>
      </c>
      <c r="O132" s="129">
        <v>0</v>
      </c>
      <c r="P132" s="129">
        <v>0</v>
      </c>
      <c r="Q132" s="129">
        <v>0</v>
      </c>
      <c r="R132" s="129">
        <v>0</v>
      </c>
      <c r="S132" s="129">
        <v>0</v>
      </c>
      <c r="T132" s="129">
        <v>0</v>
      </c>
      <c r="U132" s="129">
        <v>0</v>
      </c>
      <c r="V132" s="129">
        <v>0</v>
      </c>
      <c r="W132" s="129">
        <v>0</v>
      </c>
      <c r="X132" s="129">
        <v>0</v>
      </c>
      <c r="Y132" s="129">
        <v>0</v>
      </c>
      <c r="Z132" s="129">
        <v>0</v>
      </c>
      <c r="AA132" s="129">
        <v>0</v>
      </c>
      <c r="AB132" s="129">
        <v>0</v>
      </c>
      <c r="AC132" s="129">
        <v>0</v>
      </c>
      <c r="AD132" s="129">
        <v>0</v>
      </c>
      <c r="AE132" s="129">
        <v>0</v>
      </c>
      <c r="AF132" s="129">
        <v>0</v>
      </c>
      <c r="AG132" s="129">
        <v>0</v>
      </c>
      <c r="AH132" s="129">
        <v>0</v>
      </c>
      <c r="AI132" s="129">
        <v>0</v>
      </c>
      <c r="AJ132" s="129">
        <v>0</v>
      </c>
      <c r="AK132" s="129">
        <v>0</v>
      </c>
      <c r="AL132" s="129">
        <v>0</v>
      </c>
      <c r="AM132" s="129">
        <v>0</v>
      </c>
      <c r="AN132" s="129">
        <v>0</v>
      </c>
      <c r="AO132" s="129">
        <v>0</v>
      </c>
      <c r="AP132" s="129">
        <v>0</v>
      </c>
      <c r="AQ132" s="129">
        <v>0</v>
      </c>
      <c r="AR132" s="129">
        <v>0</v>
      </c>
      <c r="AS132" s="129">
        <v>0</v>
      </c>
      <c r="AT132" s="129">
        <v>0</v>
      </c>
      <c r="AU132" s="129">
        <v>0</v>
      </c>
      <c r="AV132" s="129">
        <v>0</v>
      </c>
    </row>
    <row r="133" spans="1:48" ht="14.25" customHeight="1" x14ac:dyDescent="0.25">
      <c r="A133" s="22"/>
      <c r="B133" s="19" t="s">
        <v>20</v>
      </c>
      <c r="C133" s="129">
        <v>1094.9000000000001</v>
      </c>
      <c r="D133" s="129">
        <v>1103.3</v>
      </c>
      <c r="E133" s="129">
        <v>1079.5</v>
      </c>
      <c r="F133" s="129">
        <v>1068.4000000000001</v>
      </c>
      <c r="G133" s="129">
        <v>1168.7</v>
      </c>
      <c r="H133" s="129">
        <v>1236.9000000000001</v>
      </c>
      <c r="I133" s="129">
        <v>1295</v>
      </c>
      <c r="J133" s="129">
        <v>1339.4</v>
      </c>
      <c r="K133" s="129">
        <v>1480.9</v>
      </c>
      <c r="L133" s="129">
        <v>1582.2</v>
      </c>
      <c r="M133" s="129">
        <v>1628</v>
      </c>
      <c r="N133" s="129">
        <v>2005</v>
      </c>
      <c r="O133" s="129">
        <v>2071.5</v>
      </c>
      <c r="P133" s="129">
        <v>2119.3000000000002</v>
      </c>
      <c r="Q133" s="129">
        <v>2233.5000000000005</v>
      </c>
      <c r="R133" s="129">
        <v>2216.7000000000003</v>
      </c>
      <c r="S133" s="129">
        <v>3010.5000000000005</v>
      </c>
      <c r="T133" s="129">
        <v>3094.8</v>
      </c>
      <c r="U133" s="129">
        <v>3108.9000000000005</v>
      </c>
      <c r="V133" s="129">
        <v>3148.0000000000005</v>
      </c>
      <c r="W133" s="129">
        <v>3243.4000000000005</v>
      </c>
      <c r="X133" s="129">
        <v>3292.2000000000007</v>
      </c>
      <c r="Y133" s="129">
        <v>3298.2000000000007</v>
      </c>
      <c r="Z133" s="129">
        <v>3324.8000000000006</v>
      </c>
      <c r="AA133" s="129">
        <v>3473.0000000000009</v>
      </c>
      <c r="AB133" s="129">
        <v>3491.900000000001</v>
      </c>
      <c r="AC133" s="129">
        <v>3514.4000000000005</v>
      </c>
      <c r="AD133" s="129">
        <v>3525.3000000000011</v>
      </c>
      <c r="AE133" s="129">
        <v>3581.1000000000004</v>
      </c>
      <c r="AF133" s="129">
        <v>3637.3000000000006</v>
      </c>
      <c r="AG133" s="129">
        <v>3693.7000000000007</v>
      </c>
      <c r="AH133" s="129">
        <v>3749.8000000000006</v>
      </c>
      <c r="AI133" s="129">
        <v>3797.1000000000004</v>
      </c>
      <c r="AJ133" s="129">
        <v>3847.2000000000007</v>
      </c>
      <c r="AK133" s="129">
        <v>3897.5000000000005</v>
      </c>
      <c r="AL133" s="129">
        <v>3944.2000000000003</v>
      </c>
      <c r="AM133" s="129">
        <v>3929.0000000000005</v>
      </c>
      <c r="AN133" s="129">
        <v>3908.6000000000004</v>
      </c>
      <c r="AO133" s="129">
        <v>3882.0000000000009</v>
      </c>
      <c r="AP133" s="129">
        <v>3845.6000000000004</v>
      </c>
      <c r="AQ133" s="129">
        <v>3906.9479580000007</v>
      </c>
      <c r="AR133" s="28">
        <v>3917.7536720000003</v>
      </c>
      <c r="AS133" s="28">
        <v>3929.7239870000008</v>
      </c>
      <c r="AT133" s="28">
        <v>3917.1233640000009</v>
      </c>
      <c r="AU133" s="28">
        <v>3956.3935900000006</v>
      </c>
      <c r="AV133" s="28">
        <v>3863.3583625700007</v>
      </c>
    </row>
    <row r="134" spans="1:48" ht="14.25" customHeight="1" x14ac:dyDescent="0.25">
      <c r="A134" s="22"/>
      <c r="B134" s="21" t="s">
        <v>72</v>
      </c>
      <c r="C134" s="129">
        <v>0</v>
      </c>
      <c r="D134" s="129">
        <v>0</v>
      </c>
      <c r="E134" s="129">
        <v>0</v>
      </c>
      <c r="F134" s="129">
        <v>0</v>
      </c>
      <c r="G134" s="129">
        <v>0</v>
      </c>
      <c r="H134" s="129">
        <v>0</v>
      </c>
      <c r="I134" s="129">
        <v>0</v>
      </c>
      <c r="J134" s="129">
        <v>0</v>
      </c>
      <c r="K134" s="129">
        <v>0</v>
      </c>
      <c r="L134" s="129">
        <v>0</v>
      </c>
      <c r="M134" s="129">
        <v>0</v>
      </c>
      <c r="N134" s="129">
        <v>0</v>
      </c>
      <c r="O134" s="129">
        <v>0</v>
      </c>
      <c r="P134" s="129">
        <v>0</v>
      </c>
      <c r="Q134" s="129">
        <v>0</v>
      </c>
      <c r="R134" s="129">
        <v>0</v>
      </c>
      <c r="S134" s="129">
        <v>0</v>
      </c>
      <c r="T134" s="129">
        <v>0</v>
      </c>
      <c r="U134" s="129">
        <v>0</v>
      </c>
      <c r="V134" s="129">
        <v>0</v>
      </c>
      <c r="W134" s="129">
        <v>0</v>
      </c>
      <c r="X134" s="129">
        <v>0</v>
      </c>
      <c r="Y134" s="129">
        <v>0</v>
      </c>
      <c r="Z134" s="129">
        <v>0</v>
      </c>
      <c r="AA134" s="129">
        <v>0</v>
      </c>
      <c r="AB134" s="129">
        <v>0</v>
      </c>
      <c r="AC134" s="129">
        <v>0</v>
      </c>
      <c r="AD134" s="129">
        <v>0</v>
      </c>
      <c r="AE134" s="129">
        <v>0</v>
      </c>
      <c r="AF134" s="129">
        <v>0</v>
      </c>
      <c r="AG134" s="129">
        <v>0</v>
      </c>
      <c r="AH134" s="129">
        <v>0</v>
      </c>
      <c r="AI134" s="129">
        <v>0</v>
      </c>
      <c r="AJ134" s="129">
        <v>0</v>
      </c>
      <c r="AK134" s="129">
        <v>0</v>
      </c>
      <c r="AL134" s="129">
        <v>0</v>
      </c>
      <c r="AM134" s="129">
        <v>0</v>
      </c>
      <c r="AN134" s="129">
        <v>0</v>
      </c>
      <c r="AO134" s="129">
        <v>0</v>
      </c>
      <c r="AP134" s="129">
        <v>0</v>
      </c>
      <c r="AQ134" s="129">
        <v>0</v>
      </c>
      <c r="AR134" s="129">
        <v>0</v>
      </c>
      <c r="AS134" s="129">
        <v>0</v>
      </c>
      <c r="AT134" s="129">
        <v>0</v>
      </c>
      <c r="AU134" s="129">
        <v>0</v>
      </c>
      <c r="AV134" s="129">
        <v>0</v>
      </c>
    </row>
    <row r="135" spans="1:48" ht="14.25" customHeight="1" x14ac:dyDescent="0.25">
      <c r="A135" s="22"/>
      <c r="B135" s="20" t="s">
        <v>196</v>
      </c>
      <c r="C135" s="129">
        <f t="shared" ref="C135" si="172">SUM(C136:C139)</f>
        <v>699.60599999999999</v>
      </c>
      <c r="D135" s="129">
        <f t="shared" ref="D135" si="173">SUM(D136:D139)</f>
        <v>873.20600000000002</v>
      </c>
      <c r="E135" s="129">
        <f t="shared" ref="E135" si="174">SUM(E136:E139)</f>
        <v>810.50599999999997</v>
      </c>
      <c r="F135" s="129">
        <f t="shared" ref="F135" si="175">SUM(F136:F139)</f>
        <v>404.40600000000001</v>
      </c>
      <c r="G135" s="129">
        <f t="shared" ref="G135" si="176">SUM(G136:G139)</f>
        <v>281.80599999999998</v>
      </c>
      <c r="H135" s="129">
        <f t="shared" ref="H135" si="177">SUM(H136:H139)</f>
        <v>363.70600000000002</v>
      </c>
      <c r="I135" s="129">
        <f t="shared" ref="I135" si="178">SUM(I136:I139)</f>
        <v>492.70600000000002</v>
      </c>
      <c r="J135" s="129">
        <f t="shared" ref="J135" si="179">SUM(J136:J139)</f>
        <v>501.60599999999999</v>
      </c>
      <c r="K135" s="129">
        <f t="shared" ref="K135" si="180">SUM(K136:K139)</f>
        <v>401.60599999999999</v>
      </c>
      <c r="L135" s="129">
        <f t="shared" ref="L135" si="181">SUM(L136:L139)</f>
        <v>412.50599999999997</v>
      </c>
      <c r="M135" s="129">
        <f t="shared" ref="M135" si="182">SUM(M136:M139)</f>
        <v>477.80599999999998</v>
      </c>
      <c r="N135" s="129">
        <f t="shared" ref="N135" si="183">SUM(N136:N139)</f>
        <v>487.70600000000002</v>
      </c>
      <c r="O135" s="129">
        <v>688.00000000000011</v>
      </c>
      <c r="P135" s="129">
        <v>688.80000000000018</v>
      </c>
      <c r="Q135" s="129">
        <v>693.30000000000018</v>
      </c>
      <c r="R135" s="129">
        <v>628.70000000000016</v>
      </c>
      <c r="S135" s="129">
        <v>679.70000000000016</v>
      </c>
      <c r="T135" s="129">
        <v>896.30000000000018</v>
      </c>
      <c r="U135" s="129">
        <v>747.70000000000027</v>
      </c>
      <c r="V135" s="129">
        <v>703.30000000000018</v>
      </c>
      <c r="W135" s="129">
        <v>742.8000000000003</v>
      </c>
      <c r="X135" s="129">
        <v>749.80000000000018</v>
      </c>
      <c r="Y135" s="129">
        <v>526.10000000000036</v>
      </c>
      <c r="Z135" s="129">
        <v>669.50000000000023</v>
      </c>
      <c r="AA135" s="129">
        <v>599.10000000000025</v>
      </c>
      <c r="AB135" s="129">
        <v>701.3000000000003</v>
      </c>
      <c r="AC135" s="129">
        <v>777.00000000000023</v>
      </c>
      <c r="AD135" s="28">
        <v>698.20000000000027</v>
      </c>
      <c r="AE135" s="28">
        <v>761.82383921000019</v>
      </c>
      <c r="AF135" s="28">
        <v>737.81241403000024</v>
      </c>
      <c r="AG135" s="28">
        <v>769.80020948000038</v>
      </c>
      <c r="AH135" s="28">
        <v>747.7939395100002</v>
      </c>
      <c r="AI135" s="28">
        <v>884.36158988000034</v>
      </c>
      <c r="AJ135" s="28">
        <v>882.39750888000026</v>
      </c>
      <c r="AK135" s="28">
        <v>908.53618788000028</v>
      </c>
      <c r="AL135" s="28">
        <v>922.47148588000039</v>
      </c>
      <c r="AM135" s="28">
        <v>920.59761888000025</v>
      </c>
      <c r="AN135" s="28">
        <v>984.03161388000024</v>
      </c>
      <c r="AO135" s="28">
        <v>908.6838298800003</v>
      </c>
      <c r="AP135" s="28">
        <v>992.60130788000038</v>
      </c>
      <c r="AQ135" s="28">
        <v>1083.1504208800002</v>
      </c>
      <c r="AR135" s="28">
        <v>1121.0000808800003</v>
      </c>
      <c r="AS135" s="28">
        <v>1213.9513638800001</v>
      </c>
      <c r="AT135" s="28">
        <v>1370.4331078800001</v>
      </c>
      <c r="AU135" s="28">
        <v>1369.8121290600002</v>
      </c>
      <c r="AV135" s="28">
        <v>1048.1863462900003</v>
      </c>
    </row>
    <row r="136" spans="1:48" ht="14.25" customHeight="1" x14ac:dyDescent="0.25">
      <c r="A136" s="22"/>
      <c r="B136" s="19" t="s">
        <v>69</v>
      </c>
      <c r="C136" s="129">
        <v>0</v>
      </c>
      <c r="D136" s="129">
        <v>0</v>
      </c>
      <c r="E136" s="129">
        <v>0</v>
      </c>
      <c r="F136" s="129">
        <v>0</v>
      </c>
      <c r="G136" s="129">
        <v>0</v>
      </c>
      <c r="H136" s="129">
        <v>0</v>
      </c>
      <c r="I136" s="129">
        <v>0</v>
      </c>
      <c r="J136" s="129">
        <v>0</v>
      </c>
      <c r="K136" s="129">
        <v>0</v>
      </c>
      <c r="L136" s="129">
        <v>0</v>
      </c>
      <c r="M136" s="129">
        <v>0</v>
      </c>
      <c r="N136" s="129">
        <v>0</v>
      </c>
      <c r="O136" s="129">
        <v>49.699999999999982</v>
      </c>
      <c r="P136" s="129">
        <v>49.699999999999982</v>
      </c>
      <c r="Q136" s="129">
        <v>49.699999999999982</v>
      </c>
      <c r="R136" s="129">
        <v>0</v>
      </c>
      <c r="S136" s="129">
        <v>0</v>
      </c>
      <c r="T136" s="129">
        <v>0</v>
      </c>
      <c r="U136" s="129">
        <v>0</v>
      </c>
      <c r="V136" s="129">
        <v>0</v>
      </c>
      <c r="W136" s="129">
        <v>0</v>
      </c>
      <c r="X136" s="129">
        <v>0</v>
      </c>
      <c r="Y136" s="129">
        <v>0</v>
      </c>
      <c r="Z136" s="129">
        <v>0</v>
      </c>
      <c r="AA136" s="129">
        <v>0</v>
      </c>
      <c r="AB136" s="129">
        <v>0</v>
      </c>
      <c r="AC136" s="129">
        <v>0</v>
      </c>
      <c r="AD136" s="129">
        <v>0</v>
      </c>
      <c r="AE136" s="129">
        <v>0</v>
      </c>
      <c r="AF136" s="129">
        <v>0</v>
      </c>
      <c r="AG136" s="129">
        <v>0</v>
      </c>
      <c r="AH136" s="129">
        <v>0</v>
      </c>
      <c r="AI136" s="129">
        <v>0</v>
      </c>
      <c r="AJ136" s="129">
        <v>0</v>
      </c>
      <c r="AK136" s="129">
        <v>0</v>
      </c>
      <c r="AL136" s="129">
        <v>0</v>
      </c>
      <c r="AM136" s="129">
        <v>0</v>
      </c>
      <c r="AN136" s="129">
        <v>0</v>
      </c>
      <c r="AO136" s="129">
        <v>0</v>
      </c>
      <c r="AP136" s="129">
        <v>0</v>
      </c>
      <c r="AQ136" s="129">
        <v>0</v>
      </c>
      <c r="AR136" s="129">
        <v>0</v>
      </c>
      <c r="AS136" s="129">
        <v>0</v>
      </c>
      <c r="AT136" s="129">
        <v>0</v>
      </c>
      <c r="AU136" s="129">
        <v>-9.9608340000000004E-2</v>
      </c>
      <c r="AV136" s="129">
        <v>1.60869157</v>
      </c>
    </row>
    <row r="137" spans="1:48" ht="14.25" customHeight="1" x14ac:dyDescent="0.25">
      <c r="A137" s="22"/>
      <c r="B137" s="19" t="s">
        <v>70</v>
      </c>
      <c r="C137" s="129">
        <v>0</v>
      </c>
      <c r="D137" s="129">
        <v>0</v>
      </c>
      <c r="E137" s="129">
        <v>0</v>
      </c>
      <c r="F137" s="129">
        <v>0</v>
      </c>
      <c r="G137" s="129">
        <v>0</v>
      </c>
      <c r="H137" s="129">
        <v>0</v>
      </c>
      <c r="I137" s="129">
        <v>0</v>
      </c>
      <c r="J137" s="129">
        <v>0</v>
      </c>
      <c r="K137" s="129">
        <v>0</v>
      </c>
      <c r="L137" s="129">
        <v>0</v>
      </c>
      <c r="M137" s="129">
        <v>0</v>
      </c>
      <c r="N137" s="129">
        <v>0</v>
      </c>
      <c r="O137" s="129">
        <v>515.9000000000002</v>
      </c>
      <c r="P137" s="129">
        <v>509.9000000000002</v>
      </c>
      <c r="Q137" s="129">
        <v>513.4000000000002</v>
      </c>
      <c r="R137" s="129">
        <v>420.80000000000018</v>
      </c>
      <c r="S137" s="129">
        <v>449.9000000000002</v>
      </c>
      <c r="T137" s="129">
        <v>579.80000000000018</v>
      </c>
      <c r="U137" s="129">
        <v>519.70000000000027</v>
      </c>
      <c r="V137" s="129">
        <v>411.30000000000024</v>
      </c>
      <c r="W137" s="129">
        <v>456.50000000000028</v>
      </c>
      <c r="X137" s="129">
        <v>474.8000000000003</v>
      </c>
      <c r="Y137" s="129">
        <v>238.20000000000027</v>
      </c>
      <c r="Z137" s="129">
        <v>404.90000000000026</v>
      </c>
      <c r="AA137" s="129">
        <v>275.60000000000025</v>
      </c>
      <c r="AB137" s="129">
        <v>314.00000000000023</v>
      </c>
      <c r="AC137" s="129">
        <v>304.4000000000002</v>
      </c>
      <c r="AD137" s="129">
        <v>333.4000000000002</v>
      </c>
      <c r="AE137" s="129">
        <v>357.2734022100002</v>
      </c>
      <c r="AF137" s="129">
        <v>340.66902603000023</v>
      </c>
      <c r="AG137" s="129">
        <v>337.31861547000022</v>
      </c>
      <c r="AH137" s="129">
        <v>355.08504788000022</v>
      </c>
      <c r="AI137" s="129">
        <v>348.47164788000021</v>
      </c>
      <c r="AJ137" s="129">
        <v>439.34934788000021</v>
      </c>
      <c r="AK137" s="129">
        <v>540.13004788000023</v>
      </c>
      <c r="AL137" s="129">
        <v>556.29964788000029</v>
      </c>
      <c r="AM137" s="129">
        <v>525.02424788000019</v>
      </c>
      <c r="AN137" s="129">
        <v>517.91644788000019</v>
      </c>
      <c r="AO137" s="129">
        <v>503.90474788000017</v>
      </c>
      <c r="AP137" s="129">
        <v>533.33524788000022</v>
      </c>
      <c r="AQ137" s="129">
        <v>605.82572988000015</v>
      </c>
      <c r="AR137" s="129">
        <v>597.99022088000015</v>
      </c>
      <c r="AS137" s="129">
        <v>620.4757888800001</v>
      </c>
      <c r="AT137" s="129">
        <v>843.68289488000005</v>
      </c>
      <c r="AU137" s="129">
        <v>817.39338099000008</v>
      </c>
      <c r="AV137" s="129">
        <v>488.7344899200001</v>
      </c>
    </row>
    <row r="138" spans="1:48" ht="14.25" customHeight="1" x14ac:dyDescent="0.25">
      <c r="A138" s="22"/>
      <c r="B138" s="19" t="s">
        <v>71</v>
      </c>
      <c r="C138" s="129">
        <v>0</v>
      </c>
      <c r="D138" s="129">
        <v>0</v>
      </c>
      <c r="E138" s="129">
        <v>0</v>
      </c>
      <c r="F138" s="129">
        <v>0</v>
      </c>
      <c r="G138" s="129">
        <v>0</v>
      </c>
      <c r="H138" s="129">
        <v>0</v>
      </c>
      <c r="I138" s="129">
        <v>0</v>
      </c>
      <c r="J138" s="129">
        <v>0</v>
      </c>
      <c r="K138" s="129">
        <v>0</v>
      </c>
      <c r="L138" s="129">
        <v>0</v>
      </c>
      <c r="M138" s="129">
        <v>0</v>
      </c>
      <c r="N138" s="129">
        <v>0</v>
      </c>
      <c r="O138" s="129">
        <v>0</v>
      </c>
      <c r="P138" s="129">
        <v>0</v>
      </c>
      <c r="Q138" s="129">
        <v>0</v>
      </c>
      <c r="R138" s="129">
        <v>54.8</v>
      </c>
      <c r="S138" s="129">
        <v>82.3</v>
      </c>
      <c r="T138" s="129">
        <v>169.5</v>
      </c>
      <c r="U138" s="129">
        <v>87.9</v>
      </c>
      <c r="V138" s="129">
        <v>172.8</v>
      </c>
      <c r="W138" s="129">
        <v>147.4</v>
      </c>
      <c r="X138" s="129">
        <v>130.4</v>
      </c>
      <c r="Y138" s="129">
        <v>145.20000000000002</v>
      </c>
      <c r="Z138" s="129">
        <v>122.60000000000002</v>
      </c>
      <c r="AA138" s="129">
        <v>143.40000000000003</v>
      </c>
      <c r="AB138" s="129">
        <v>200.30000000000004</v>
      </c>
      <c r="AC138" s="129">
        <v>278.50000000000006</v>
      </c>
      <c r="AD138" s="129">
        <v>163.90000000000006</v>
      </c>
      <c r="AE138" s="129">
        <v>190.24773700000006</v>
      </c>
      <c r="AF138" s="129">
        <v>163.63608800000006</v>
      </c>
      <c r="AG138" s="129">
        <v>170.17159401000006</v>
      </c>
      <c r="AH138" s="129">
        <v>116.99349163000007</v>
      </c>
      <c r="AI138" s="129">
        <v>255.07264200000009</v>
      </c>
      <c r="AJ138" s="129">
        <v>156.52706100000009</v>
      </c>
      <c r="AK138" s="129">
        <v>70.08314</v>
      </c>
      <c r="AL138" s="129">
        <v>57.645038</v>
      </c>
      <c r="AM138" s="129">
        <v>67.644671000000002</v>
      </c>
      <c r="AN138" s="129">
        <v>117.78246600000008</v>
      </c>
      <c r="AO138" s="129">
        <v>37.344382000000003</v>
      </c>
      <c r="AP138" s="129">
        <v>72.427359999999993</v>
      </c>
      <c r="AQ138" s="129">
        <v>70.205771999999996</v>
      </c>
      <c r="AR138" s="129">
        <v>96.631411</v>
      </c>
      <c r="AS138" s="129">
        <v>147.2681060000001</v>
      </c>
      <c r="AT138" s="129">
        <v>60.518588000000001</v>
      </c>
      <c r="AU138" s="129">
        <v>69.846385409999996</v>
      </c>
      <c r="AV138" s="129">
        <v>84.30442592</v>
      </c>
    </row>
    <row r="139" spans="1:48" ht="14.25" customHeight="1" x14ac:dyDescent="0.25">
      <c r="A139" s="22"/>
      <c r="B139" s="19" t="s">
        <v>20</v>
      </c>
      <c r="C139" s="129">
        <v>699.60599999999999</v>
      </c>
      <c r="D139" s="129">
        <v>873.20600000000002</v>
      </c>
      <c r="E139" s="129">
        <v>810.50599999999997</v>
      </c>
      <c r="F139" s="129">
        <v>404.40600000000001</v>
      </c>
      <c r="G139" s="129">
        <v>281.80599999999998</v>
      </c>
      <c r="H139" s="129">
        <v>363.70600000000002</v>
      </c>
      <c r="I139" s="129">
        <v>492.70600000000002</v>
      </c>
      <c r="J139" s="129">
        <v>501.60599999999999</v>
      </c>
      <c r="K139" s="129">
        <v>401.60599999999999</v>
      </c>
      <c r="L139" s="129">
        <v>412.50599999999997</v>
      </c>
      <c r="M139" s="129">
        <v>477.80599999999998</v>
      </c>
      <c r="N139" s="129">
        <v>487.70600000000002</v>
      </c>
      <c r="O139" s="129">
        <v>122.39999999999998</v>
      </c>
      <c r="P139" s="129">
        <v>129.19999999999999</v>
      </c>
      <c r="Q139" s="129">
        <v>130.19999999999999</v>
      </c>
      <c r="R139" s="129">
        <v>153.1</v>
      </c>
      <c r="S139" s="129">
        <v>147.49999999999997</v>
      </c>
      <c r="T139" s="129">
        <v>146.99999999999997</v>
      </c>
      <c r="U139" s="129">
        <v>140.09999999999997</v>
      </c>
      <c r="V139" s="129">
        <v>119.19999999999997</v>
      </c>
      <c r="W139" s="129">
        <v>138.89999999999998</v>
      </c>
      <c r="X139" s="129">
        <v>144.59999999999997</v>
      </c>
      <c r="Y139" s="129">
        <v>142.69999999999999</v>
      </c>
      <c r="Z139" s="129">
        <v>141.99999999999997</v>
      </c>
      <c r="AA139" s="129">
        <v>180.09999999999997</v>
      </c>
      <c r="AB139" s="129">
        <v>186.99999999999997</v>
      </c>
      <c r="AC139" s="129">
        <v>194.09999999999997</v>
      </c>
      <c r="AD139" s="129">
        <v>200.89999999999998</v>
      </c>
      <c r="AE139" s="129">
        <v>214.30269999999999</v>
      </c>
      <c r="AF139" s="129">
        <v>233.50729999999999</v>
      </c>
      <c r="AG139" s="129">
        <v>262.31</v>
      </c>
      <c r="AH139" s="129">
        <v>275.71539999999999</v>
      </c>
      <c r="AI139" s="129">
        <v>280.81729999999999</v>
      </c>
      <c r="AJ139" s="129">
        <v>286.52109999999999</v>
      </c>
      <c r="AK139" s="129">
        <v>298.32299999999998</v>
      </c>
      <c r="AL139" s="129">
        <v>308.52679999999998</v>
      </c>
      <c r="AM139" s="129">
        <v>327.92869999999999</v>
      </c>
      <c r="AN139" s="129">
        <v>348.33269999999993</v>
      </c>
      <c r="AO139" s="129">
        <v>367.43470000000002</v>
      </c>
      <c r="AP139" s="129">
        <v>386.83870000000002</v>
      </c>
      <c r="AQ139" s="129">
        <v>407.11891899999995</v>
      </c>
      <c r="AR139" s="129">
        <v>426.37844899999999</v>
      </c>
      <c r="AS139" s="129">
        <v>446.20746899999995</v>
      </c>
      <c r="AT139" s="129">
        <v>466.23162500000001</v>
      </c>
      <c r="AU139" s="129">
        <v>482.6719710000001</v>
      </c>
      <c r="AV139" s="129">
        <v>473.53873888000004</v>
      </c>
    </row>
    <row r="140" spans="1:48" ht="14.25" customHeight="1" thickBot="1" x14ac:dyDescent="0.3">
      <c r="A140" s="22"/>
      <c r="B140" s="21" t="s">
        <v>72</v>
      </c>
      <c r="C140" s="129">
        <v>0</v>
      </c>
      <c r="D140" s="129">
        <v>0</v>
      </c>
      <c r="E140" s="129">
        <v>0</v>
      </c>
      <c r="F140" s="129">
        <v>0</v>
      </c>
      <c r="G140" s="129">
        <v>0</v>
      </c>
      <c r="H140" s="129">
        <v>0</v>
      </c>
      <c r="I140" s="129">
        <v>0</v>
      </c>
      <c r="J140" s="129">
        <v>0</v>
      </c>
      <c r="K140" s="129">
        <v>0</v>
      </c>
      <c r="L140" s="129">
        <v>0</v>
      </c>
      <c r="M140" s="129">
        <v>0</v>
      </c>
      <c r="N140" s="129">
        <v>0</v>
      </c>
      <c r="O140" s="129">
        <v>0</v>
      </c>
      <c r="P140" s="129">
        <v>0</v>
      </c>
      <c r="Q140" s="129">
        <v>0</v>
      </c>
      <c r="R140" s="129">
        <v>0</v>
      </c>
      <c r="S140" s="129">
        <v>0</v>
      </c>
      <c r="T140" s="129">
        <v>0</v>
      </c>
      <c r="U140" s="129">
        <v>0</v>
      </c>
      <c r="V140" s="129">
        <v>0</v>
      </c>
      <c r="W140" s="129">
        <v>0</v>
      </c>
      <c r="X140" s="129">
        <v>0</v>
      </c>
      <c r="Y140" s="129">
        <v>0</v>
      </c>
      <c r="Z140" s="129">
        <v>0</v>
      </c>
      <c r="AA140" s="129">
        <v>0</v>
      </c>
      <c r="AB140" s="129">
        <v>0</v>
      </c>
      <c r="AC140" s="129">
        <v>0</v>
      </c>
      <c r="AD140" s="129">
        <v>0</v>
      </c>
      <c r="AE140" s="129">
        <v>0</v>
      </c>
      <c r="AF140" s="129">
        <v>0</v>
      </c>
      <c r="AG140" s="129">
        <v>0</v>
      </c>
      <c r="AH140" s="129">
        <v>0</v>
      </c>
      <c r="AI140" s="129">
        <v>0</v>
      </c>
      <c r="AJ140" s="129">
        <v>0</v>
      </c>
      <c r="AK140" s="129">
        <v>0</v>
      </c>
      <c r="AL140" s="129">
        <v>0</v>
      </c>
      <c r="AM140" s="129">
        <v>0</v>
      </c>
      <c r="AN140" s="129">
        <v>0</v>
      </c>
      <c r="AO140" s="129">
        <v>0</v>
      </c>
      <c r="AP140" s="129">
        <v>0</v>
      </c>
      <c r="AQ140" s="129">
        <v>0</v>
      </c>
      <c r="AR140" s="129">
        <v>0</v>
      </c>
      <c r="AS140" s="129">
        <v>0</v>
      </c>
      <c r="AT140" s="129">
        <v>0</v>
      </c>
      <c r="AU140" s="129">
        <v>0</v>
      </c>
      <c r="AV140" s="129">
        <v>0</v>
      </c>
    </row>
    <row r="141" spans="1:48" ht="15.75" thickBot="1" x14ac:dyDescent="0.3">
      <c r="B141" s="26" t="s">
        <v>88</v>
      </c>
      <c r="C141" s="130">
        <f t="shared" ref="C141:N141" si="184">+C10-C78</f>
        <v>-15254.43957818488</v>
      </c>
      <c r="D141" s="130">
        <f t="shared" si="184"/>
        <v>-15625.188086696762</v>
      </c>
      <c r="E141" s="130">
        <f t="shared" si="184"/>
        <v>-14813.876269949447</v>
      </c>
      <c r="F141" s="130">
        <f t="shared" si="184"/>
        <v>-14309.066521913723</v>
      </c>
      <c r="G141" s="130">
        <f t="shared" si="184"/>
        <v>-14839.091054429438</v>
      </c>
      <c r="H141" s="130">
        <f t="shared" si="184"/>
        <v>-15440.759425044802</v>
      </c>
      <c r="I141" s="130">
        <f t="shared" si="184"/>
        <v>-16619.174661873134</v>
      </c>
      <c r="J141" s="130">
        <f t="shared" si="184"/>
        <v>-16663.675688365649</v>
      </c>
      <c r="K141" s="130">
        <f t="shared" si="184"/>
        <v>-18073.85250849701</v>
      </c>
      <c r="L141" s="130">
        <f t="shared" si="184"/>
        <v>-20227.209784748644</v>
      </c>
      <c r="M141" s="130">
        <f t="shared" si="184"/>
        <v>-22236.508751529909</v>
      </c>
      <c r="N141" s="130">
        <f t="shared" si="184"/>
        <v>-23283.265664969469</v>
      </c>
      <c r="O141" s="130">
        <v>-23113.899999999994</v>
      </c>
      <c r="P141" s="130">
        <v>-23726.400000000009</v>
      </c>
      <c r="Q141" s="130">
        <v>-25635.200000000012</v>
      </c>
      <c r="R141" s="130">
        <v>-26336.6</v>
      </c>
      <c r="S141" s="130">
        <v>-28191.700000000004</v>
      </c>
      <c r="T141" s="130">
        <v>-29397.200000000004</v>
      </c>
      <c r="U141" s="130">
        <v>-30520.000000000007</v>
      </c>
      <c r="V141" s="130">
        <v>-31320.099999999991</v>
      </c>
      <c r="W141" s="130">
        <v>-31815.5</v>
      </c>
      <c r="X141" s="130">
        <v>-32138.900000000009</v>
      </c>
      <c r="Y141" s="130">
        <v>-33889.800000000003</v>
      </c>
      <c r="Z141" s="130">
        <v>-35008.199999999997</v>
      </c>
      <c r="AA141" s="130">
        <v>-36541.300000000003</v>
      </c>
      <c r="AB141" s="130">
        <v>-38113.000000000015</v>
      </c>
      <c r="AC141" s="130">
        <v>-39900.200000000012</v>
      </c>
      <c r="AD141" s="130">
        <v>-41251.399999999994</v>
      </c>
      <c r="AE141" s="130">
        <v>-43133.531363529997</v>
      </c>
      <c r="AF141" s="130">
        <v>-44701.399100979979</v>
      </c>
      <c r="AG141" s="130">
        <v>-47427.862470539985</v>
      </c>
      <c r="AH141" s="130">
        <v>-48780.463290010011</v>
      </c>
      <c r="AI141" s="130">
        <v>-49355.282661780002</v>
      </c>
      <c r="AJ141" s="130">
        <v>-50689.476635520012</v>
      </c>
      <c r="AK141" s="130">
        <v>-52530.445635619981</v>
      </c>
      <c r="AL141" s="130">
        <v>-54476.443146789999</v>
      </c>
      <c r="AM141" s="130">
        <v>-55002.510395799982</v>
      </c>
      <c r="AN141" s="130">
        <v>-56908.877481979987</v>
      </c>
      <c r="AO141" s="130">
        <v>-59384.631249039987</v>
      </c>
      <c r="AP141" s="130">
        <v>-60643.408007059974</v>
      </c>
      <c r="AQ141" s="130">
        <v>-61773.370695079982</v>
      </c>
      <c r="AR141" s="130">
        <v>-61546.227338729994</v>
      </c>
      <c r="AS141" s="130">
        <v>-63125.631663409964</v>
      </c>
      <c r="AT141" s="130">
        <v>-65248.307305670009</v>
      </c>
      <c r="AU141" s="130">
        <v>-65707.938547920028</v>
      </c>
      <c r="AV141" s="130">
        <v>-67713.970806179015</v>
      </c>
    </row>
    <row r="142" spans="1:48" x14ac:dyDescent="0.25">
      <c r="B142" s="131" t="str">
        <f>BPAnalitica!$B$50</f>
        <v>Diciembre 2020.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  <c r="AO142" s="128"/>
      <c r="AP142" s="128"/>
      <c r="AQ142" s="128"/>
      <c r="AR142" s="128"/>
      <c r="AS142" s="128"/>
      <c r="AT142" s="128"/>
      <c r="AU142" s="128"/>
      <c r="AV142" s="128"/>
    </row>
    <row r="143" spans="1:48" x14ac:dyDescent="0.25"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</row>
    <row r="144" spans="1:48" x14ac:dyDescent="0.25">
      <c r="B144" s="16" t="s">
        <v>89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</row>
    <row r="145" spans="2:48" x14ac:dyDescent="0.25">
      <c r="B145" s="27" t="s">
        <v>90</v>
      </c>
      <c r="C145" s="30" t="s">
        <v>198</v>
      </c>
      <c r="D145" s="30" t="s">
        <v>198</v>
      </c>
      <c r="E145" s="30" t="s">
        <v>198</v>
      </c>
      <c r="F145" s="30">
        <v>3056.8</v>
      </c>
      <c r="G145" s="30">
        <v>3076.7</v>
      </c>
      <c r="H145" s="30">
        <v>3255.9</v>
      </c>
      <c r="I145" s="30">
        <v>3315.5</v>
      </c>
      <c r="J145" s="30">
        <v>3373.5</v>
      </c>
      <c r="K145" s="30">
        <v>3465.8</v>
      </c>
      <c r="L145" s="30">
        <v>3480</v>
      </c>
      <c r="M145" s="30">
        <v>3536.9</v>
      </c>
      <c r="N145" s="30">
        <v>3549.2</v>
      </c>
      <c r="O145" s="30">
        <v>3668.8999999999996</v>
      </c>
      <c r="P145" s="30">
        <v>3698.0999999999995</v>
      </c>
      <c r="Q145" s="30">
        <v>3794.8999999999992</v>
      </c>
      <c r="R145" s="30">
        <v>3274.7999999999993</v>
      </c>
      <c r="S145" s="30">
        <v>3027.2999999999993</v>
      </c>
      <c r="T145" s="30">
        <v>3005.3999999999992</v>
      </c>
      <c r="U145" s="30">
        <v>3032.6999999999989</v>
      </c>
      <c r="V145" s="30">
        <v>3605.6999999999989</v>
      </c>
      <c r="W145" s="30">
        <v>4046.1999999999989</v>
      </c>
      <c r="X145" s="30">
        <v>4120.7999999999984</v>
      </c>
      <c r="Y145" s="30">
        <v>4199.3999999999987</v>
      </c>
      <c r="Z145" s="30">
        <v>4256.3999999999978</v>
      </c>
      <c r="AA145" s="30">
        <v>4363.5999999999985</v>
      </c>
      <c r="AB145" s="30">
        <v>4527.699999999998</v>
      </c>
      <c r="AC145" s="30">
        <v>4637.4999999999982</v>
      </c>
      <c r="AD145" s="30">
        <v>5041.2999999999984</v>
      </c>
      <c r="AE145" s="30">
        <v>5121.4559040099984</v>
      </c>
      <c r="AF145" s="30">
        <v>5134.217577909998</v>
      </c>
      <c r="AG145" s="30">
        <v>5204.6996425499992</v>
      </c>
      <c r="AH145" s="30">
        <v>5229.610686879998</v>
      </c>
      <c r="AI145" s="30">
        <v>5322.3327868799988</v>
      </c>
      <c r="AJ145" s="30">
        <v>5420.1402868799987</v>
      </c>
      <c r="AK145" s="30">
        <v>5532.8330868799976</v>
      </c>
      <c r="AL145" s="30">
        <v>5091.2308868799983</v>
      </c>
      <c r="AM145" s="30">
        <v>5102.451986879998</v>
      </c>
      <c r="AN145" s="30">
        <v>5197.6368868799973</v>
      </c>
      <c r="AO145" s="30">
        <v>5274.8425868799977</v>
      </c>
      <c r="AP145" s="30">
        <v>5254.3203868799983</v>
      </c>
      <c r="AQ145" s="30">
        <v>5440.6105018799981</v>
      </c>
      <c r="AR145" s="30">
        <v>5617.5272098799978</v>
      </c>
      <c r="AS145" s="30">
        <v>5714.5034488799984</v>
      </c>
      <c r="AT145" s="30">
        <v>5888.675080879997</v>
      </c>
      <c r="AU145" s="30">
        <v>5853.4158666899975</v>
      </c>
      <c r="AV145" s="30">
        <v>5817.2569601199975</v>
      </c>
    </row>
    <row r="146" spans="2:48" x14ac:dyDescent="0.25">
      <c r="B146" s="27" t="s">
        <v>91</v>
      </c>
      <c r="C146" s="30">
        <v>17243.5</v>
      </c>
      <c r="D146" s="30">
        <v>17658.5</v>
      </c>
      <c r="E146" s="30">
        <v>17793.899999999998</v>
      </c>
      <c r="F146" s="30">
        <v>18019</v>
      </c>
      <c r="G146" s="30">
        <v>18944.900000000001</v>
      </c>
      <c r="H146" s="30">
        <v>19716</v>
      </c>
      <c r="I146" s="30">
        <v>20119.600000000002</v>
      </c>
      <c r="J146" s="30">
        <v>20742.3</v>
      </c>
      <c r="K146" s="30">
        <v>21469.9</v>
      </c>
      <c r="L146" s="30">
        <v>22614.3</v>
      </c>
      <c r="M146" s="30">
        <v>23412</v>
      </c>
      <c r="N146" s="30">
        <v>23812.399999999998</v>
      </c>
      <c r="O146" s="30">
        <v>24840.7</v>
      </c>
      <c r="P146" s="30">
        <v>25628.3</v>
      </c>
      <c r="Q146" s="30">
        <v>26660.5</v>
      </c>
      <c r="R146" s="30">
        <v>27109.3</v>
      </c>
      <c r="S146" s="30">
        <v>28445</v>
      </c>
      <c r="T146" s="30">
        <v>29132.699999999997</v>
      </c>
      <c r="U146" s="30">
        <v>30010.1</v>
      </c>
      <c r="V146" s="30">
        <v>30676.499999999996</v>
      </c>
      <c r="W146" s="30">
        <v>31847.3</v>
      </c>
      <c r="X146" s="30">
        <v>32839</v>
      </c>
      <c r="Y146" s="30">
        <v>33913.699999999997</v>
      </c>
      <c r="Z146" s="30">
        <v>35135.199999999997</v>
      </c>
      <c r="AA146" s="30">
        <v>36367</v>
      </c>
      <c r="AB146" s="30">
        <v>37700.6</v>
      </c>
      <c r="AC146" s="30">
        <v>38789.9</v>
      </c>
      <c r="AD146" s="30">
        <v>39691</v>
      </c>
      <c r="AE146" s="30">
        <v>40966.167837090004</v>
      </c>
      <c r="AF146" s="30">
        <v>42317.709635759995</v>
      </c>
      <c r="AG146" s="30">
        <v>43709.723716399996</v>
      </c>
      <c r="AH146" s="30">
        <v>44436.622550210006</v>
      </c>
      <c r="AI146" s="30">
        <v>45695.415450209999</v>
      </c>
      <c r="AJ146" s="30">
        <v>46993.217050209991</v>
      </c>
      <c r="AK146" s="30">
        <v>48164.536250210003</v>
      </c>
      <c r="AL146" s="30">
        <v>48613.167550209997</v>
      </c>
      <c r="AM146" s="30">
        <v>49144.408170259994</v>
      </c>
      <c r="AN146" s="30">
        <v>51185.277399850005</v>
      </c>
      <c r="AO146" s="30">
        <v>52340.672170509999</v>
      </c>
      <c r="AP146" s="30">
        <v>53693.560128059995</v>
      </c>
      <c r="AQ146" s="30">
        <v>54786.878982069989</v>
      </c>
      <c r="AR146" s="30">
        <v>55609.365150449994</v>
      </c>
      <c r="AS146" s="30">
        <v>57093.686477629992</v>
      </c>
      <c r="AT146" s="30">
        <v>58013.935857159995</v>
      </c>
      <c r="AU146" s="30">
        <v>59142.307734129994</v>
      </c>
      <c r="AV146" s="30">
        <v>59443.766016679991</v>
      </c>
    </row>
    <row r="147" spans="2:48" x14ac:dyDescent="0.25">
      <c r="AO147" s="28"/>
      <c r="AP147" s="28"/>
      <c r="AQ147" s="28"/>
      <c r="AR147" s="28"/>
      <c r="AS147" s="28"/>
      <c r="AT147" s="28"/>
      <c r="AU147" s="28"/>
      <c r="AV147" s="28"/>
    </row>
    <row r="149" spans="2:48" x14ac:dyDescent="0.25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</row>
    <row r="150" spans="2:48" x14ac:dyDescent="0.25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V55"/>
  <sheetViews>
    <sheetView showGridLines="0" workbookViewId="0">
      <pane xSplit="2" ySplit="9" topLeftCell="C30" activePane="bottomRight" state="frozen"/>
      <selection pane="topRight" activeCell="C1" sqref="C1"/>
      <selection pane="bottomLeft" activeCell="A10" sqref="A10"/>
      <selection pane="bottomRight" activeCell="J48" sqref="J4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</cols>
  <sheetData>
    <row r="5" spans="2:22" ht="18.75" x14ac:dyDescent="0.3">
      <c r="B5" s="13" t="s">
        <v>415</v>
      </c>
    </row>
    <row r="6" spans="2:22" ht="15.75" x14ac:dyDescent="0.25">
      <c r="B6" s="14" t="s">
        <v>394</v>
      </c>
    </row>
    <row r="7" spans="2:22" ht="15.75" thickBot="1" x14ac:dyDescent="0.3"/>
    <row r="8" spans="2:22" ht="15" customHeight="1" x14ac:dyDescent="0.25">
      <c r="B8" s="162"/>
      <c r="C8" s="187" t="s">
        <v>395</v>
      </c>
      <c r="D8" s="170" t="s">
        <v>396</v>
      </c>
      <c r="E8" s="189" t="s">
        <v>397</v>
      </c>
      <c r="F8" s="189"/>
      <c r="G8" s="189"/>
      <c r="H8" s="187" t="s">
        <v>398</v>
      </c>
      <c r="J8" s="187" t="s">
        <v>420</v>
      </c>
      <c r="K8" s="170" t="s">
        <v>396</v>
      </c>
      <c r="L8" s="189" t="s">
        <v>397</v>
      </c>
      <c r="M8" s="189"/>
      <c r="N8" s="189"/>
      <c r="O8" s="187" t="s">
        <v>421</v>
      </c>
      <c r="Q8" s="187" t="s">
        <v>474</v>
      </c>
      <c r="R8" s="180" t="s">
        <v>396</v>
      </c>
      <c r="S8" s="189" t="s">
        <v>397</v>
      </c>
      <c r="T8" s="189"/>
      <c r="U8" s="189"/>
      <c r="V8" s="187" t="s">
        <v>475</v>
      </c>
    </row>
    <row r="9" spans="2:22" ht="31.5" customHeight="1" thickBot="1" x14ac:dyDescent="0.3">
      <c r="B9" s="163"/>
      <c r="C9" s="188"/>
      <c r="D9" s="169" t="s">
        <v>399</v>
      </c>
      <c r="E9" s="169" t="s">
        <v>418</v>
      </c>
      <c r="F9" s="169" t="s">
        <v>400</v>
      </c>
      <c r="G9" s="169" t="s">
        <v>401</v>
      </c>
      <c r="H9" s="188"/>
      <c r="J9" s="188"/>
      <c r="K9" s="169" t="s">
        <v>399</v>
      </c>
      <c r="L9" s="169" t="s">
        <v>418</v>
      </c>
      <c r="M9" s="169" t="s">
        <v>400</v>
      </c>
      <c r="N9" s="169" t="s">
        <v>401</v>
      </c>
      <c r="O9" s="188"/>
      <c r="Q9" s="188"/>
      <c r="R9" s="179" t="s">
        <v>399</v>
      </c>
      <c r="S9" s="179" t="s">
        <v>418</v>
      </c>
      <c r="T9" s="179" t="s">
        <v>400</v>
      </c>
      <c r="U9" s="179" t="s">
        <v>401</v>
      </c>
      <c r="V9" s="188"/>
    </row>
    <row r="11" spans="2:22" x14ac:dyDescent="0.25">
      <c r="B11" s="16" t="s">
        <v>402</v>
      </c>
      <c r="C11" s="164"/>
      <c r="D11" s="164"/>
      <c r="E11" s="164"/>
      <c r="F11" s="164"/>
      <c r="G11" s="164"/>
      <c r="H11" s="164"/>
      <c r="J11" s="164"/>
      <c r="K11" s="164"/>
      <c r="L11" s="164"/>
      <c r="M11" s="164"/>
      <c r="N11" s="164"/>
      <c r="O11" s="164"/>
      <c r="Q11" s="164"/>
      <c r="R11" s="164"/>
      <c r="S11" s="164"/>
      <c r="T11" s="164"/>
      <c r="U11" s="164"/>
      <c r="V11" s="164"/>
    </row>
    <row r="12" spans="2:22" x14ac:dyDescent="0.25">
      <c r="B12" s="17" t="s">
        <v>403</v>
      </c>
      <c r="C12" s="164"/>
      <c r="D12" s="164"/>
      <c r="E12" s="164"/>
      <c r="F12" s="164"/>
      <c r="G12" s="164"/>
      <c r="H12" s="164"/>
      <c r="I12" s="171"/>
      <c r="J12" s="164"/>
      <c r="K12" s="164"/>
      <c r="L12" s="164"/>
      <c r="M12" s="164"/>
      <c r="N12" s="164"/>
      <c r="O12" s="164"/>
      <c r="Q12" s="164"/>
      <c r="R12" s="164"/>
      <c r="S12" s="164"/>
      <c r="T12" s="164"/>
      <c r="U12" s="164"/>
      <c r="V12" s="164"/>
    </row>
    <row r="13" spans="2:22" x14ac:dyDescent="0.25">
      <c r="B13" s="24" t="s">
        <v>158</v>
      </c>
      <c r="C13" s="164">
        <v>10740.442586879997</v>
      </c>
      <c r="D13" s="164">
        <v>-337.61800000000005</v>
      </c>
      <c r="E13" s="164">
        <v>-0.63879999999880965</v>
      </c>
      <c r="F13" s="173" t="s">
        <v>198</v>
      </c>
      <c r="G13" s="173" t="s">
        <v>198</v>
      </c>
      <c r="H13" s="164">
        <v>10402.185786879998</v>
      </c>
      <c r="I13" s="171"/>
      <c r="J13" s="164">
        <v>10402.185786879998</v>
      </c>
      <c r="K13" s="164">
        <v>569.95400482000002</v>
      </c>
      <c r="L13" s="164">
        <v>9.9999997473787516E-5</v>
      </c>
      <c r="M13" s="173" t="s">
        <v>198</v>
      </c>
      <c r="N13" s="173" t="s">
        <v>198</v>
      </c>
      <c r="O13" s="164">
        <v>10972.139891699999</v>
      </c>
      <c r="Q13" s="164">
        <v>10972.139891699999</v>
      </c>
      <c r="R13" s="164">
        <v>2205.3050507099997</v>
      </c>
      <c r="S13" s="164">
        <v>0</v>
      </c>
      <c r="T13" s="173" t="s">
        <v>198</v>
      </c>
      <c r="U13" s="173" t="s">
        <v>198</v>
      </c>
      <c r="V13" s="164">
        <v>13177.444942409998</v>
      </c>
    </row>
    <row r="14" spans="2:22" x14ac:dyDescent="0.25">
      <c r="B14" s="24" t="s">
        <v>2</v>
      </c>
      <c r="C14" s="164">
        <v>12002.671297479999</v>
      </c>
      <c r="D14" s="164">
        <v>688.30377699000019</v>
      </c>
      <c r="E14" s="164">
        <v>72.204708000001119</v>
      </c>
      <c r="F14" s="173" t="s">
        <v>198</v>
      </c>
      <c r="G14" s="173" t="s">
        <v>198</v>
      </c>
      <c r="H14" s="164">
        <v>12763.179782470001</v>
      </c>
      <c r="I14" s="171"/>
      <c r="J14" s="164">
        <v>12763.179782470001</v>
      </c>
      <c r="K14" s="164">
        <v>1212.94444125</v>
      </c>
      <c r="L14" s="164">
        <v>-56.122400000000198</v>
      </c>
      <c r="M14" s="173" t="s">
        <v>198</v>
      </c>
      <c r="N14" s="173" t="s">
        <v>198</v>
      </c>
      <c r="O14" s="164">
        <v>13920.001855719998</v>
      </c>
      <c r="Q14" s="164">
        <v>13920.001855719998</v>
      </c>
      <c r="R14" s="164">
        <v>-612.38534900000025</v>
      </c>
      <c r="S14" s="164">
        <v>68.194009000002552</v>
      </c>
      <c r="T14" s="173" t="s">
        <v>198</v>
      </c>
      <c r="U14" s="173" t="s">
        <v>198</v>
      </c>
      <c r="V14" s="164">
        <v>13375.810515720001</v>
      </c>
    </row>
    <row r="15" spans="2:22" x14ac:dyDescent="0.25">
      <c r="B15" s="24" t="s">
        <v>404</v>
      </c>
      <c r="C15" s="164">
        <v>34.32617801</v>
      </c>
      <c r="D15" s="164">
        <v>-14.11718286</v>
      </c>
      <c r="E15" s="164">
        <v>-1.0000000001042508E-4</v>
      </c>
      <c r="F15" s="173" t="s">
        <v>198</v>
      </c>
      <c r="G15" s="173" t="s">
        <v>198</v>
      </c>
      <c r="H15" s="164">
        <v>20.208895149999993</v>
      </c>
      <c r="I15" s="171"/>
      <c r="J15" s="164">
        <v>20.208895149999993</v>
      </c>
      <c r="K15" s="164">
        <v>17.743205680000003</v>
      </c>
      <c r="L15" s="164">
        <v>1.0000000000331966E-4</v>
      </c>
      <c r="M15" s="173" t="s">
        <v>198</v>
      </c>
      <c r="N15" s="173" t="s">
        <v>198</v>
      </c>
      <c r="O15" s="164">
        <v>37.952100829999999</v>
      </c>
      <c r="Q15" s="164">
        <v>37.952100829999999</v>
      </c>
      <c r="R15" s="164">
        <v>-8.6118678200000005</v>
      </c>
      <c r="S15" s="164">
        <v>0</v>
      </c>
      <c r="T15" s="173" t="s">
        <v>198</v>
      </c>
      <c r="U15" s="173" t="s">
        <v>198</v>
      </c>
      <c r="V15" s="164">
        <v>29.340233009999999</v>
      </c>
    </row>
    <row r="16" spans="2:22" x14ac:dyDescent="0.25">
      <c r="B16" s="24" t="s">
        <v>165</v>
      </c>
      <c r="C16" s="164">
        <v>51051.129767200007</v>
      </c>
      <c r="D16" s="164">
        <v>-3623.5993412799999</v>
      </c>
      <c r="E16" s="164">
        <v>-9.9999997473787516E-5</v>
      </c>
      <c r="F16" s="173" t="s">
        <v>198</v>
      </c>
      <c r="G16" s="173" t="s">
        <v>198</v>
      </c>
      <c r="H16" s="164">
        <v>47427.530325920008</v>
      </c>
      <c r="I16" s="171"/>
      <c r="J16" s="164">
        <v>47427.530325920008</v>
      </c>
      <c r="K16" s="164">
        <v>987.15327016999993</v>
      </c>
      <c r="L16" s="164">
        <v>-9.9999982921872288E-5</v>
      </c>
      <c r="M16" s="173" t="s">
        <v>198</v>
      </c>
      <c r="N16" s="173" t="s">
        <v>198</v>
      </c>
      <c r="O16" s="164">
        <v>48414.683396090011</v>
      </c>
      <c r="Q16" s="164">
        <v>48414.683396090011</v>
      </c>
      <c r="R16" s="164">
        <v>229.68785052999988</v>
      </c>
      <c r="S16" s="164">
        <v>-1.5999990864656866E-5</v>
      </c>
      <c r="T16" s="173" t="s">
        <v>198</v>
      </c>
      <c r="U16" s="173" t="s">
        <v>198</v>
      </c>
      <c r="V16" s="164">
        <v>48644.371230620018</v>
      </c>
    </row>
    <row r="17" spans="2:22" x14ac:dyDescent="0.25">
      <c r="B17" s="24" t="s">
        <v>122</v>
      </c>
      <c r="C17" s="164">
        <v>4744.6529108800005</v>
      </c>
      <c r="D17" s="164">
        <v>-971.10919999999987</v>
      </c>
      <c r="E17" s="164">
        <v>14.417100000000573</v>
      </c>
      <c r="F17" s="173" t="s">
        <v>198</v>
      </c>
      <c r="G17" s="173" t="s">
        <v>198</v>
      </c>
      <c r="H17" s="164">
        <v>3787.9608108800007</v>
      </c>
      <c r="I17" s="171"/>
      <c r="J17" s="164">
        <v>3787.9608108800007</v>
      </c>
      <c r="K17" s="164">
        <v>-632.34040000000027</v>
      </c>
      <c r="L17" s="164">
        <v>-6.3800999999998567</v>
      </c>
      <c r="M17" s="173" t="s">
        <v>198</v>
      </c>
      <c r="N17" s="173" t="s">
        <v>198</v>
      </c>
      <c r="O17" s="164">
        <v>3149.2403108800008</v>
      </c>
      <c r="Q17" s="164">
        <v>3149.2403108800008</v>
      </c>
      <c r="R17" s="164">
        <v>1227.1364779999999</v>
      </c>
      <c r="S17" s="164">
        <v>-1.839951999999812</v>
      </c>
      <c r="T17" s="173" t="s">
        <v>198</v>
      </c>
      <c r="U17" s="173" t="s">
        <v>198</v>
      </c>
      <c r="V17" s="164">
        <v>4374.5368368800009</v>
      </c>
    </row>
    <row r="18" spans="2:22" x14ac:dyDescent="0.25">
      <c r="B18" s="17" t="s">
        <v>405</v>
      </c>
      <c r="C18" s="164"/>
      <c r="D18" s="164"/>
      <c r="E18" s="164"/>
      <c r="F18" s="173"/>
      <c r="G18" s="173"/>
      <c r="H18" s="164"/>
      <c r="I18" s="171"/>
      <c r="J18" s="164"/>
      <c r="K18" s="164"/>
      <c r="L18" s="164"/>
      <c r="M18" s="173"/>
      <c r="N18" s="173"/>
      <c r="O18" s="164"/>
      <c r="Q18" s="164"/>
      <c r="R18" s="164"/>
      <c r="S18" s="164"/>
      <c r="T18" s="173"/>
      <c r="U18" s="173"/>
      <c r="V18" s="164"/>
    </row>
    <row r="19" spans="2:22" x14ac:dyDescent="0.25">
      <c r="B19" s="24" t="s">
        <v>406</v>
      </c>
      <c r="C19" s="164">
        <v>6272.7183358199982</v>
      </c>
      <c r="D19" s="164">
        <v>-70.904390640000003</v>
      </c>
      <c r="E19" s="164">
        <v>-0.4388000099988858</v>
      </c>
      <c r="F19" s="173" t="s">
        <v>198</v>
      </c>
      <c r="G19" s="173" t="s">
        <v>198</v>
      </c>
      <c r="H19" s="164">
        <v>6201.3751451699991</v>
      </c>
      <c r="I19" s="171"/>
      <c r="J19" s="164">
        <v>6201.3751451699991</v>
      </c>
      <c r="K19" s="164">
        <v>84.94721924000001</v>
      </c>
      <c r="L19" s="164">
        <v>9.999999929277692E-5</v>
      </c>
      <c r="M19" s="173" t="s">
        <v>198</v>
      </c>
      <c r="N19" s="173" t="s">
        <v>198</v>
      </c>
      <c r="O19" s="164">
        <v>6286.3224644199981</v>
      </c>
      <c r="Q19" s="164">
        <v>6286.3224644199981</v>
      </c>
      <c r="R19" s="164">
        <v>669.57412228999988</v>
      </c>
      <c r="S19" s="164">
        <v>9.999894245993346E-9</v>
      </c>
      <c r="T19" s="173" t="s">
        <v>198</v>
      </c>
      <c r="U19" s="173" t="s">
        <v>198</v>
      </c>
      <c r="V19" s="164">
        <v>6955.8965867199977</v>
      </c>
    </row>
    <row r="20" spans="2:22" x14ac:dyDescent="0.25">
      <c r="B20" s="24" t="s">
        <v>67</v>
      </c>
      <c r="C20" s="164">
        <v>72266.178226620003</v>
      </c>
      <c r="D20" s="164">
        <v>-4173.1183736499997</v>
      </c>
      <c r="E20" s="164">
        <v>86.421708010006114</v>
      </c>
      <c r="F20" s="173" t="s">
        <v>198</v>
      </c>
      <c r="G20" s="173" t="s">
        <v>198</v>
      </c>
      <c r="H20" s="164">
        <v>68179.481560980013</v>
      </c>
      <c r="I20" s="171"/>
      <c r="J20" s="164">
        <v>68179.481560980013</v>
      </c>
      <c r="K20" s="164">
        <v>2052.7640969999998</v>
      </c>
      <c r="L20" s="164">
        <v>-62.502599999977974</v>
      </c>
      <c r="M20" s="173" t="s">
        <v>198</v>
      </c>
      <c r="N20" s="173" t="s">
        <v>198</v>
      </c>
      <c r="O20" s="164">
        <v>70169.742989970022</v>
      </c>
      <c r="Q20" s="164">
        <v>70169.742989970022</v>
      </c>
      <c r="R20" s="164">
        <v>2380.1699079499995</v>
      </c>
      <c r="S20" s="164">
        <v>66.354040990001522</v>
      </c>
      <c r="T20" s="173" t="s">
        <v>198</v>
      </c>
      <c r="U20" s="173" t="s">
        <v>198</v>
      </c>
      <c r="V20" s="164">
        <v>72616.266938910019</v>
      </c>
    </row>
    <row r="21" spans="2:22" x14ac:dyDescent="0.25">
      <c r="B21" s="20" t="s">
        <v>82</v>
      </c>
      <c r="C21" s="164">
        <v>245.54120000000006</v>
      </c>
      <c r="D21" s="164">
        <v>0</v>
      </c>
      <c r="E21" s="164">
        <v>14.417200000000037</v>
      </c>
      <c r="F21" s="173" t="s">
        <v>198</v>
      </c>
      <c r="G21" s="173" t="s">
        <v>198</v>
      </c>
      <c r="H21" s="164">
        <v>259.9584000000001</v>
      </c>
      <c r="I21" s="171"/>
      <c r="J21" s="164">
        <v>259.9584000000001</v>
      </c>
      <c r="K21" s="164">
        <v>0</v>
      </c>
      <c r="L21" s="164">
        <v>-6.3800000000000239</v>
      </c>
      <c r="M21" s="173" t="s">
        <v>198</v>
      </c>
      <c r="N21" s="173" t="s">
        <v>198</v>
      </c>
      <c r="O21" s="164">
        <v>253.57840000000007</v>
      </c>
      <c r="Q21" s="164">
        <v>253.57840000000007</v>
      </c>
      <c r="R21" s="164">
        <v>0</v>
      </c>
      <c r="S21" s="164">
        <v>-1.8014980000000094</v>
      </c>
      <c r="T21" s="173" t="s">
        <v>198</v>
      </c>
      <c r="U21" s="173" t="s">
        <v>198</v>
      </c>
      <c r="V21" s="164">
        <v>251.77690200000006</v>
      </c>
    </row>
    <row r="22" spans="2:22" x14ac:dyDescent="0.25">
      <c r="B22" s="20" t="s">
        <v>58</v>
      </c>
      <c r="C22" s="164">
        <v>20557.61691968</v>
      </c>
      <c r="D22" s="164">
        <v>-4162.6680942799994</v>
      </c>
      <c r="E22" s="164">
        <v>-9.9999993835808709E-5</v>
      </c>
      <c r="F22" s="173" t="s">
        <v>198</v>
      </c>
      <c r="G22" s="173" t="s">
        <v>198</v>
      </c>
      <c r="H22" s="164">
        <v>16394.948725400005</v>
      </c>
      <c r="I22" s="171"/>
      <c r="J22" s="164">
        <v>16394.948725400005</v>
      </c>
      <c r="K22" s="164">
        <v>-10.243267870000182</v>
      </c>
      <c r="L22" s="164">
        <v>-9.9999997473787516E-5</v>
      </c>
      <c r="M22" s="173" t="s">
        <v>198</v>
      </c>
      <c r="N22" s="173" t="s">
        <v>198</v>
      </c>
      <c r="O22" s="164">
        <v>16384.705257530004</v>
      </c>
      <c r="Q22" s="164">
        <v>16384.705257530004</v>
      </c>
      <c r="R22" s="164">
        <v>2812.90534415</v>
      </c>
      <c r="S22" s="164">
        <v>-3.8516000004165107E-2</v>
      </c>
      <c r="T22" s="173" t="s">
        <v>198</v>
      </c>
      <c r="U22" s="173" t="s">
        <v>198</v>
      </c>
      <c r="V22" s="164">
        <v>19197.57208568</v>
      </c>
    </row>
    <row r="23" spans="2:22" x14ac:dyDescent="0.25">
      <c r="B23" s="20" t="s">
        <v>73</v>
      </c>
      <c r="C23" s="164">
        <v>11857.425059419998</v>
      </c>
      <c r="D23" s="164">
        <v>808.0924676300001</v>
      </c>
      <c r="E23" s="164">
        <v>72.104608010002266</v>
      </c>
      <c r="F23" s="173" t="s">
        <v>198</v>
      </c>
      <c r="G23" s="173" t="s">
        <v>198</v>
      </c>
      <c r="H23" s="164">
        <v>12737.622135060001</v>
      </c>
      <c r="I23" s="171"/>
      <c r="J23" s="164">
        <v>12737.622135060001</v>
      </c>
      <c r="K23" s="164">
        <v>1251.81202201</v>
      </c>
      <c r="L23" s="164">
        <v>-56.12250000000131</v>
      </c>
      <c r="M23" s="173" t="s">
        <v>198</v>
      </c>
      <c r="N23" s="173" t="s">
        <v>198</v>
      </c>
      <c r="O23" s="164">
        <v>13933.311689059998</v>
      </c>
      <c r="Q23" s="164">
        <v>13933.311689059998</v>
      </c>
      <c r="R23" s="164">
        <v>-674.36206229000038</v>
      </c>
      <c r="S23" s="164">
        <v>68.194054990002769</v>
      </c>
      <c r="T23" s="173" t="s">
        <v>198</v>
      </c>
      <c r="U23" s="173" t="s">
        <v>198</v>
      </c>
      <c r="V23" s="164">
        <v>13327.143681760001</v>
      </c>
    </row>
    <row r="24" spans="2:22" x14ac:dyDescent="0.25">
      <c r="B24" s="20" t="s">
        <v>54</v>
      </c>
      <c r="C24" s="164">
        <v>33056.891764540007</v>
      </c>
      <c r="D24" s="164">
        <v>-2498.8010999999997</v>
      </c>
      <c r="E24" s="164">
        <v>-0.1000999999960186</v>
      </c>
      <c r="F24" s="173" t="s">
        <v>198</v>
      </c>
      <c r="G24" s="173" t="s">
        <v>198</v>
      </c>
      <c r="H24" s="164">
        <v>30557.99056454001</v>
      </c>
      <c r="I24" s="171"/>
      <c r="J24" s="164">
        <v>30557.99056454001</v>
      </c>
      <c r="K24" s="164">
        <v>45.680004819999908</v>
      </c>
      <c r="L24" s="164">
        <v>1.0000000474974513E-4</v>
      </c>
      <c r="M24" s="173" t="s">
        <v>198</v>
      </c>
      <c r="N24" s="173" t="s">
        <v>198</v>
      </c>
      <c r="O24" s="164">
        <v>30603.670669360014</v>
      </c>
      <c r="Q24" s="164">
        <v>30603.670669360014</v>
      </c>
      <c r="R24" s="164">
        <v>-480.51880629000038</v>
      </c>
      <c r="S24" s="164">
        <v>-9.9999997473787516E-5</v>
      </c>
      <c r="T24" s="173" t="s">
        <v>198</v>
      </c>
      <c r="U24" s="173" t="s">
        <v>198</v>
      </c>
      <c r="V24" s="164">
        <v>30123.151763070015</v>
      </c>
    </row>
    <row r="25" spans="2:22" x14ac:dyDescent="0.25">
      <c r="B25" s="20" t="s">
        <v>77</v>
      </c>
      <c r="C25" s="164">
        <v>0</v>
      </c>
      <c r="D25" s="164">
        <v>0</v>
      </c>
      <c r="E25" s="164">
        <v>0</v>
      </c>
      <c r="F25" s="173" t="s">
        <v>198</v>
      </c>
      <c r="G25" s="173" t="s">
        <v>198</v>
      </c>
      <c r="H25" s="164">
        <v>0</v>
      </c>
      <c r="I25" s="171"/>
      <c r="J25" s="164">
        <v>0</v>
      </c>
      <c r="K25" s="164">
        <v>0</v>
      </c>
      <c r="L25" s="164">
        <v>0</v>
      </c>
      <c r="M25" s="173" t="s">
        <v>198</v>
      </c>
      <c r="N25" s="173" t="s">
        <v>198</v>
      </c>
      <c r="O25" s="164">
        <v>0</v>
      </c>
      <c r="Q25" s="164">
        <v>0</v>
      </c>
      <c r="R25" s="164">
        <v>0</v>
      </c>
      <c r="S25" s="164">
        <v>0</v>
      </c>
      <c r="T25" s="173" t="s">
        <v>198</v>
      </c>
      <c r="U25" s="173" t="s">
        <v>198</v>
      </c>
      <c r="V25" s="164">
        <v>0</v>
      </c>
    </row>
    <row r="26" spans="2:22" x14ac:dyDescent="0.25">
      <c r="B26" s="20" t="s">
        <v>78</v>
      </c>
      <c r="C26" s="164">
        <v>5822.5999999999995</v>
      </c>
      <c r="D26" s="164">
        <v>656.59999999999991</v>
      </c>
      <c r="E26" s="164">
        <v>-9.0949470177292824E-13</v>
      </c>
      <c r="F26" s="173" t="s">
        <v>198</v>
      </c>
      <c r="G26" s="173" t="s">
        <v>198</v>
      </c>
      <c r="H26" s="164">
        <v>6479.1999999999989</v>
      </c>
      <c r="I26" s="171"/>
      <c r="J26" s="164">
        <v>6479.1999999999989</v>
      </c>
      <c r="K26" s="164">
        <v>497.90000000000003</v>
      </c>
      <c r="L26" s="164">
        <v>1.8189894035458565E-12</v>
      </c>
      <c r="M26" s="173" t="s">
        <v>198</v>
      </c>
      <c r="N26" s="173" t="s">
        <v>198</v>
      </c>
      <c r="O26" s="164">
        <v>6977.1</v>
      </c>
      <c r="Q26" s="164">
        <v>6977.1</v>
      </c>
      <c r="R26" s="164">
        <v>536.624684</v>
      </c>
      <c r="S26" s="164">
        <v>0</v>
      </c>
      <c r="T26" s="173" t="s">
        <v>198</v>
      </c>
      <c r="U26" s="173" t="s">
        <v>198</v>
      </c>
      <c r="V26" s="164">
        <v>7513.7246840000007</v>
      </c>
    </row>
    <row r="27" spans="2:22" x14ac:dyDescent="0.25">
      <c r="B27" s="20" t="s">
        <v>407</v>
      </c>
      <c r="C27" s="164">
        <v>726.10328298000002</v>
      </c>
      <c r="D27" s="164">
        <v>1023.658353</v>
      </c>
      <c r="E27" s="164">
        <v>1.0000000008858478E-4</v>
      </c>
      <c r="F27" s="173" t="s">
        <v>198</v>
      </c>
      <c r="G27" s="173" t="s">
        <v>198</v>
      </c>
      <c r="H27" s="164">
        <v>1749.7617359800001</v>
      </c>
      <c r="I27" s="171"/>
      <c r="J27" s="164">
        <v>1749.7617359800001</v>
      </c>
      <c r="K27" s="164">
        <v>267.61533803999998</v>
      </c>
      <c r="L27" s="164">
        <v>-9.999999929277692E-5</v>
      </c>
      <c r="M27" s="173" t="s">
        <v>198</v>
      </c>
      <c r="N27" s="173" t="s">
        <v>198</v>
      </c>
      <c r="O27" s="164">
        <v>2017.3769740200005</v>
      </c>
      <c r="Q27" s="164">
        <v>2017.3769740200005</v>
      </c>
      <c r="R27" s="164">
        <v>185.52074838000001</v>
      </c>
      <c r="S27" s="164">
        <v>1.0000000065701897E-4</v>
      </c>
      <c r="T27" s="173" t="s">
        <v>198</v>
      </c>
      <c r="U27" s="173" t="s">
        <v>198</v>
      </c>
      <c r="V27" s="164">
        <v>2202.8978224000011</v>
      </c>
    </row>
    <row r="28" spans="2:22" x14ac:dyDescent="0.25">
      <c r="B28" s="24" t="s">
        <v>408</v>
      </c>
      <c r="C28" s="164">
        <v>34.32617801</v>
      </c>
      <c r="D28" s="164">
        <v>-14.11718286</v>
      </c>
      <c r="E28" s="164">
        <v>-1.0000000001042508E-4</v>
      </c>
      <c r="F28" s="173" t="s">
        <v>198</v>
      </c>
      <c r="G28" s="173" t="s">
        <v>198</v>
      </c>
      <c r="H28" s="164">
        <v>20.208895149999993</v>
      </c>
      <c r="I28" s="171"/>
      <c r="J28" s="164">
        <v>20.208895149999993</v>
      </c>
      <c r="K28" s="164">
        <v>17.743205680000003</v>
      </c>
      <c r="L28" s="164">
        <v>1.0000000000331966E-4</v>
      </c>
      <c r="M28" s="173" t="s">
        <v>198</v>
      </c>
      <c r="N28" s="173" t="s">
        <v>198</v>
      </c>
      <c r="O28" s="164">
        <v>37.952100829999999</v>
      </c>
      <c r="Q28" s="164">
        <v>37.952100829999999</v>
      </c>
      <c r="R28" s="164">
        <v>-8.6118678200000005</v>
      </c>
      <c r="S28" s="164">
        <v>0</v>
      </c>
      <c r="T28" s="173" t="s">
        <v>198</v>
      </c>
      <c r="U28" s="173" t="s">
        <v>198</v>
      </c>
      <c r="V28" s="164">
        <v>29.340233009999999</v>
      </c>
    </row>
    <row r="29" spans="2:22" x14ac:dyDescent="0.25">
      <c r="B29" s="20" t="s">
        <v>81</v>
      </c>
      <c r="C29" s="164">
        <v>0</v>
      </c>
      <c r="D29" s="164">
        <v>0</v>
      </c>
      <c r="E29" s="164">
        <v>0</v>
      </c>
      <c r="F29" s="173" t="s">
        <v>198</v>
      </c>
      <c r="G29" s="173" t="s">
        <v>198</v>
      </c>
      <c r="H29" s="164">
        <v>0</v>
      </c>
      <c r="I29" s="171"/>
      <c r="J29" s="164">
        <v>0</v>
      </c>
      <c r="K29" s="164">
        <v>0</v>
      </c>
      <c r="L29" s="164">
        <v>0</v>
      </c>
      <c r="M29" s="173" t="s">
        <v>198</v>
      </c>
      <c r="N29" s="173" t="s">
        <v>198</v>
      </c>
      <c r="O29" s="164">
        <v>0</v>
      </c>
      <c r="Q29" s="164">
        <v>0</v>
      </c>
      <c r="R29" s="164">
        <v>0</v>
      </c>
      <c r="S29" s="164">
        <v>0</v>
      </c>
      <c r="T29" s="173" t="s">
        <v>198</v>
      </c>
      <c r="U29" s="173" t="s">
        <v>198</v>
      </c>
      <c r="V29" s="164">
        <v>0</v>
      </c>
    </row>
    <row r="30" spans="2:22" x14ac:dyDescent="0.25">
      <c r="B30" s="20" t="s">
        <v>409</v>
      </c>
      <c r="C30" s="164">
        <v>34.32617801</v>
      </c>
      <c r="D30" s="164">
        <v>-14.11718286</v>
      </c>
      <c r="E30" s="164">
        <v>-1.0000000001042508E-4</v>
      </c>
      <c r="F30" s="173" t="s">
        <v>198</v>
      </c>
      <c r="G30" s="173" t="s">
        <v>198</v>
      </c>
      <c r="H30" s="164">
        <v>20.208895149999993</v>
      </c>
      <c r="I30" s="171"/>
      <c r="J30" s="164">
        <v>20.208895149999993</v>
      </c>
      <c r="K30" s="164">
        <v>17.743205680000003</v>
      </c>
      <c r="L30" s="164">
        <v>1.0000000000331966E-4</v>
      </c>
      <c r="M30" s="173" t="s">
        <v>198</v>
      </c>
      <c r="N30" s="173" t="s">
        <v>198</v>
      </c>
      <c r="O30" s="164">
        <v>37.952100829999999</v>
      </c>
      <c r="Q30" s="164">
        <v>37.952100829999999</v>
      </c>
      <c r="R30" s="164">
        <v>-8.6118678200000005</v>
      </c>
      <c r="S30" s="164">
        <v>0</v>
      </c>
      <c r="T30" s="173" t="s">
        <v>198</v>
      </c>
      <c r="U30" s="173" t="s">
        <v>198</v>
      </c>
      <c r="V30" s="164">
        <v>29.340233009999999</v>
      </c>
    </row>
    <row r="31" spans="2:22" x14ac:dyDescent="0.25">
      <c r="B31" s="16" t="s">
        <v>410</v>
      </c>
      <c r="C31" s="165">
        <v>78573.222740450015</v>
      </c>
      <c r="D31" s="165">
        <v>-4258.139947149999</v>
      </c>
      <c r="E31" s="165">
        <v>85.982808000005406</v>
      </c>
      <c r="F31" s="174" t="s">
        <v>198</v>
      </c>
      <c r="G31" s="174" t="s">
        <v>198</v>
      </c>
      <c r="H31" s="165">
        <v>74401.065601300012</v>
      </c>
      <c r="I31" s="171"/>
      <c r="J31" s="165">
        <v>74401.065601300012</v>
      </c>
      <c r="K31" s="165">
        <v>2155.4545219199999</v>
      </c>
      <c r="L31" s="165">
        <v>-62.502399999985499</v>
      </c>
      <c r="M31" s="174" t="s">
        <v>198</v>
      </c>
      <c r="N31" s="174" t="s">
        <v>198</v>
      </c>
      <c r="O31" s="165">
        <v>76494.017555220023</v>
      </c>
      <c r="Q31" s="165">
        <v>76494.017555220023</v>
      </c>
      <c r="R31" s="165">
        <v>3041.1321624199991</v>
      </c>
      <c r="S31" s="165">
        <v>66.354041000011875</v>
      </c>
      <c r="T31" s="174" t="s">
        <v>198</v>
      </c>
      <c r="U31" s="174" t="s">
        <v>198</v>
      </c>
      <c r="V31" s="165">
        <v>79601.503758640014</v>
      </c>
    </row>
    <row r="32" spans="2:22" x14ac:dyDescent="0.25">
      <c r="B32" s="25"/>
      <c r="C32" s="164"/>
      <c r="D32" s="164"/>
      <c r="E32" s="164"/>
      <c r="F32" s="173"/>
      <c r="G32" s="173"/>
      <c r="H32" s="164"/>
      <c r="I32" s="171"/>
      <c r="J32" s="164"/>
      <c r="K32" s="164"/>
      <c r="L32" s="164"/>
      <c r="M32" s="173"/>
      <c r="N32" s="173"/>
      <c r="O32" s="164"/>
      <c r="Q32" s="164"/>
      <c r="R32" s="164"/>
      <c r="S32" s="164"/>
      <c r="T32" s="173"/>
      <c r="U32" s="173"/>
      <c r="V32" s="164"/>
    </row>
    <row r="33" spans="2:22" x14ac:dyDescent="0.25">
      <c r="B33" s="16" t="s">
        <v>411</v>
      </c>
      <c r="C33" s="164"/>
      <c r="D33" s="164"/>
      <c r="E33" s="164"/>
      <c r="F33" s="173"/>
      <c r="G33" s="173"/>
      <c r="H33" s="164"/>
      <c r="I33" s="171"/>
      <c r="J33" s="164"/>
      <c r="K33" s="164"/>
      <c r="L33" s="164"/>
      <c r="M33" s="173"/>
      <c r="N33" s="173"/>
      <c r="O33" s="164"/>
      <c r="Q33" s="164"/>
      <c r="R33" s="164"/>
      <c r="S33" s="164"/>
      <c r="T33" s="173"/>
      <c r="U33" s="173"/>
      <c r="V33" s="164"/>
    </row>
    <row r="34" spans="2:22" x14ac:dyDescent="0.25">
      <c r="B34" s="17" t="s">
        <v>412</v>
      </c>
      <c r="C34" s="164"/>
      <c r="D34" s="164"/>
      <c r="E34" s="164"/>
      <c r="F34" s="173"/>
      <c r="G34" s="173"/>
      <c r="H34" s="164"/>
      <c r="I34" s="171"/>
      <c r="J34" s="164"/>
      <c r="K34" s="164"/>
      <c r="L34" s="164"/>
      <c r="M34" s="173"/>
      <c r="N34" s="173"/>
      <c r="O34" s="164"/>
      <c r="Q34" s="164"/>
      <c r="R34" s="164"/>
      <c r="S34" s="164"/>
      <c r="T34" s="173"/>
      <c r="U34" s="173"/>
      <c r="V34" s="164"/>
    </row>
    <row r="35" spans="2:22" x14ac:dyDescent="0.25">
      <c r="B35" s="24" t="s">
        <v>158</v>
      </c>
      <c r="C35" s="164">
        <v>49947.454450210003</v>
      </c>
      <c r="D35" s="164">
        <v>3976.8680000000004</v>
      </c>
      <c r="E35" s="164">
        <v>-0.20000000001164153</v>
      </c>
      <c r="F35" s="173" t="s">
        <v>198</v>
      </c>
      <c r="G35" s="173" t="s">
        <v>198</v>
      </c>
      <c r="H35" s="164">
        <v>53924.122450209994</v>
      </c>
      <c r="I35" s="171"/>
      <c r="J35" s="164">
        <v>53924.122450209994</v>
      </c>
      <c r="K35" s="164">
        <v>5487.2571826700005</v>
      </c>
      <c r="L35" s="164">
        <v>0</v>
      </c>
      <c r="M35" s="173" t="s">
        <v>198</v>
      </c>
      <c r="N35" s="173" t="s">
        <v>198</v>
      </c>
      <c r="O35" s="164">
        <v>59411.379632879994</v>
      </c>
      <c r="Q35" s="164">
        <v>59411.379632879994</v>
      </c>
      <c r="R35" s="164">
        <v>5891.3260858099993</v>
      </c>
      <c r="S35" s="164">
        <v>0</v>
      </c>
      <c r="T35" s="173" t="s">
        <v>198</v>
      </c>
      <c r="U35" s="173" t="s">
        <v>198</v>
      </c>
      <c r="V35" s="164">
        <v>65302.705718689991</v>
      </c>
    </row>
    <row r="36" spans="2:22" x14ac:dyDescent="0.25">
      <c r="B36" s="24" t="s">
        <v>2</v>
      </c>
      <c r="C36" s="164">
        <v>15965.890266850001</v>
      </c>
      <c r="D36" s="164">
        <v>1368.1106</v>
      </c>
      <c r="E36" s="164">
        <v>-82.04016436999882</v>
      </c>
      <c r="F36" s="173" t="s">
        <v>198</v>
      </c>
      <c r="G36" s="173" t="s">
        <v>198</v>
      </c>
      <c r="H36" s="164">
        <v>17251.960702480003</v>
      </c>
      <c r="I36" s="171"/>
      <c r="J36" s="164">
        <v>17251.960702480003</v>
      </c>
      <c r="K36" s="164">
        <v>1572.8944999999999</v>
      </c>
      <c r="L36" s="164">
        <v>-22.151699999998527</v>
      </c>
      <c r="M36" s="173" t="s">
        <v>198</v>
      </c>
      <c r="N36" s="173" t="s">
        <v>198</v>
      </c>
      <c r="O36" s="164">
        <v>18802.703507240003</v>
      </c>
      <c r="Q36" s="164">
        <v>18802.703507240003</v>
      </c>
      <c r="R36" s="164">
        <v>2568.8250639999997</v>
      </c>
      <c r="S36" s="164">
        <v>-42.754509390000749</v>
      </c>
      <c r="T36" s="173" t="s">
        <v>198</v>
      </c>
      <c r="U36" s="173" t="s">
        <v>198</v>
      </c>
      <c r="V36" s="164">
        <v>21328.774061850003</v>
      </c>
    </row>
    <row r="37" spans="2:22" x14ac:dyDescent="0.25">
      <c r="B37" s="24" t="s">
        <v>404</v>
      </c>
      <c r="C37" s="164">
        <v>224.52101988000001</v>
      </c>
      <c r="D37" s="164">
        <v>-30.429964369999997</v>
      </c>
      <c r="E37" s="164">
        <v>-1.0000000000331966E-4</v>
      </c>
      <c r="F37" s="173" t="s">
        <v>198</v>
      </c>
      <c r="G37" s="173" t="s">
        <v>198</v>
      </c>
      <c r="H37" s="164">
        <v>194.09095551000001</v>
      </c>
      <c r="I37" s="171"/>
      <c r="J37" s="164">
        <v>194.09095551000001</v>
      </c>
      <c r="K37" s="164">
        <v>-3.2443952399999958</v>
      </c>
      <c r="L37" s="164">
        <v>0</v>
      </c>
      <c r="M37" s="173" t="s">
        <v>198</v>
      </c>
      <c r="N37" s="173" t="s">
        <v>198</v>
      </c>
      <c r="O37" s="164">
        <v>190.84646026999997</v>
      </c>
      <c r="Q37" s="164">
        <v>190.84646026999997</v>
      </c>
      <c r="R37" s="164">
        <v>-134.87079839</v>
      </c>
      <c r="S37" s="164">
        <v>-3.299999999998704E-2</v>
      </c>
      <c r="T37" s="173" t="s">
        <v>198</v>
      </c>
      <c r="U37" s="173" t="s">
        <v>198</v>
      </c>
      <c r="V37" s="164">
        <v>55.942661879999982</v>
      </c>
    </row>
    <row r="38" spans="2:22" x14ac:dyDescent="0.25">
      <c r="B38" s="24" t="s">
        <v>165</v>
      </c>
      <c r="C38" s="164">
        <v>61215.82029352001</v>
      </c>
      <c r="D38" s="164">
        <v>-3746.3541536299999</v>
      </c>
      <c r="E38" s="164">
        <v>37.868499999996857</v>
      </c>
      <c r="F38" s="173" t="s">
        <v>198</v>
      </c>
      <c r="G38" s="173" t="s">
        <v>198</v>
      </c>
      <c r="H38" s="164">
        <v>57507.33463989001</v>
      </c>
      <c r="I38" s="171"/>
      <c r="J38" s="164">
        <v>57507.33463989001</v>
      </c>
      <c r="K38" s="164">
        <v>1227.9172220000005</v>
      </c>
      <c r="L38" s="164">
        <v>-2.7560000000084983</v>
      </c>
      <c r="M38" s="173" t="s">
        <v>198</v>
      </c>
      <c r="N38" s="173" t="s">
        <v>198</v>
      </c>
      <c r="O38" s="164">
        <v>58732.495961890003</v>
      </c>
      <c r="Q38" s="164">
        <v>58732.495961890003</v>
      </c>
      <c r="R38" s="164">
        <v>-570.24259600000005</v>
      </c>
      <c r="S38" s="164">
        <v>0.13525600000866689</v>
      </c>
      <c r="T38" s="173" t="s">
        <v>198</v>
      </c>
      <c r="U38" s="173" t="s">
        <v>198</v>
      </c>
      <c r="V38" s="164">
        <v>58162.388621890015</v>
      </c>
    </row>
    <row r="39" spans="2:22" x14ac:dyDescent="0.25">
      <c r="B39" s="17" t="s">
        <v>405</v>
      </c>
      <c r="C39" s="164"/>
      <c r="D39" s="164"/>
      <c r="E39" s="164"/>
      <c r="F39" s="173"/>
      <c r="G39" s="173"/>
      <c r="H39" s="164"/>
      <c r="I39" s="171"/>
      <c r="J39" s="164"/>
      <c r="K39" s="164"/>
      <c r="L39" s="164"/>
      <c r="M39" s="173"/>
      <c r="N39" s="173"/>
      <c r="O39" s="164"/>
      <c r="Q39" s="164"/>
      <c r="R39" s="164"/>
      <c r="S39" s="164"/>
      <c r="T39" s="173"/>
      <c r="U39" s="173"/>
      <c r="V39" s="164"/>
    </row>
    <row r="40" spans="2:22" x14ac:dyDescent="0.25">
      <c r="B40" s="24" t="s">
        <v>406</v>
      </c>
      <c r="C40" s="164">
        <v>34039.212750210005</v>
      </c>
      <c r="D40" s="164">
        <v>1765.9073000000001</v>
      </c>
      <c r="E40" s="164">
        <v>-0.20000000000436557</v>
      </c>
      <c r="F40" s="173" t="s">
        <v>198</v>
      </c>
      <c r="G40" s="173" t="s">
        <v>198</v>
      </c>
      <c r="H40" s="164">
        <v>35804.920050209999</v>
      </c>
      <c r="I40" s="171"/>
      <c r="J40" s="164">
        <v>35804.920050209999</v>
      </c>
      <c r="K40" s="164">
        <v>1930.6672832000002</v>
      </c>
      <c r="L40" s="164">
        <v>0</v>
      </c>
      <c r="M40" s="173" t="s">
        <v>198</v>
      </c>
      <c r="N40" s="173" t="s">
        <v>198</v>
      </c>
      <c r="O40" s="164">
        <v>37735.587333409996</v>
      </c>
      <c r="Q40" s="164">
        <v>37735.587333409996</v>
      </c>
      <c r="R40" s="164">
        <v>2404.3134936000001</v>
      </c>
      <c r="S40" s="164">
        <v>0</v>
      </c>
      <c r="T40" s="173" t="s">
        <v>198</v>
      </c>
      <c r="U40" s="173" t="s">
        <v>198</v>
      </c>
      <c r="V40" s="164">
        <v>40139.900827009995</v>
      </c>
    </row>
    <row r="41" spans="2:22" x14ac:dyDescent="0.25">
      <c r="B41" s="24" t="s">
        <v>67</v>
      </c>
      <c r="C41" s="164">
        <v>93089.952260370002</v>
      </c>
      <c r="D41" s="164">
        <v>-167.28285362999927</v>
      </c>
      <c r="E41" s="164">
        <v>-44.171664369991049</v>
      </c>
      <c r="F41" s="173" t="s">
        <v>198</v>
      </c>
      <c r="G41" s="173" t="s">
        <v>198</v>
      </c>
      <c r="H41" s="164">
        <v>92878.497742370018</v>
      </c>
      <c r="I41" s="171"/>
      <c r="J41" s="164">
        <v>92878.497742370018</v>
      </c>
      <c r="K41" s="164">
        <v>6357.4016214699996</v>
      </c>
      <c r="L41" s="164">
        <v>-24.907700000010664</v>
      </c>
      <c r="M41" s="173" t="s">
        <v>198</v>
      </c>
      <c r="N41" s="173" t="s">
        <v>198</v>
      </c>
      <c r="O41" s="164">
        <v>99210.991768600012</v>
      </c>
      <c r="Q41" s="164">
        <v>99210.991768600012</v>
      </c>
      <c r="R41" s="164">
        <v>5485.5950602099992</v>
      </c>
      <c r="S41" s="164">
        <v>-42.619253390002996</v>
      </c>
      <c r="T41" s="173" t="s">
        <v>198</v>
      </c>
      <c r="U41" s="173" t="s">
        <v>198</v>
      </c>
      <c r="V41" s="164">
        <v>104653.96757542001</v>
      </c>
    </row>
    <row r="42" spans="2:22" x14ac:dyDescent="0.25">
      <c r="B42" s="19" t="s">
        <v>82</v>
      </c>
      <c r="C42" s="164">
        <v>264.84780000000001</v>
      </c>
      <c r="D42" s="164">
        <v>0</v>
      </c>
      <c r="E42" s="164">
        <v>15.721500000000049</v>
      </c>
      <c r="F42" s="173" t="s">
        <v>198</v>
      </c>
      <c r="G42" s="173" t="s">
        <v>198</v>
      </c>
      <c r="H42" s="164">
        <v>280.56930000000006</v>
      </c>
      <c r="I42" s="171"/>
      <c r="J42" s="164">
        <v>280.56930000000006</v>
      </c>
      <c r="K42" s="164">
        <v>0</v>
      </c>
      <c r="L42" s="164">
        <v>-6.568300000000022</v>
      </c>
      <c r="M42" s="173" t="s">
        <v>198</v>
      </c>
      <c r="N42" s="173" t="s">
        <v>198</v>
      </c>
      <c r="O42" s="164">
        <v>274.00100000000003</v>
      </c>
      <c r="Q42" s="164">
        <v>274.00100000000003</v>
      </c>
      <c r="R42" s="164">
        <v>0</v>
      </c>
      <c r="S42" s="164">
        <v>-1.5682439999999929</v>
      </c>
      <c r="T42" s="173" t="s">
        <v>198</v>
      </c>
      <c r="U42" s="173" t="s">
        <v>198</v>
      </c>
      <c r="V42" s="164">
        <v>272.43275600000004</v>
      </c>
    </row>
    <row r="43" spans="2:22" x14ac:dyDescent="0.25">
      <c r="B43" s="19" t="s">
        <v>58</v>
      </c>
      <c r="C43" s="164">
        <v>35390.542114350006</v>
      </c>
      <c r="D43" s="164">
        <v>-3411.5866999999994</v>
      </c>
      <c r="E43" s="164">
        <v>0</v>
      </c>
      <c r="F43" s="173" t="s">
        <v>198</v>
      </c>
      <c r="G43" s="173" t="s">
        <v>198</v>
      </c>
      <c r="H43" s="164">
        <v>31978.955414350014</v>
      </c>
      <c r="I43" s="171"/>
      <c r="J43" s="164">
        <v>31978.955414350014</v>
      </c>
      <c r="K43" s="164">
        <v>-1020.1609</v>
      </c>
      <c r="L43" s="164">
        <v>-1.0000000474974513E-4</v>
      </c>
      <c r="M43" s="173" t="s">
        <v>198</v>
      </c>
      <c r="N43" s="173" t="s">
        <v>198</v>
      </c>
      <c r="O43" s="164">
        <v>30958.794414350014</v>
      </c>
      <c r="Q43" s="164">
        <v>30958.794414350014</v>
      </c>
      <c r="R43" s="164">
        <v>1427.5685449999996</v>
      </c>
      <c r="S43" s="164">
        <v>0</v>
      </c>
      <c r="T43" s="173" t="s">
        <v>198</v>
      </c>
      <c r="U43" s="173" t="s">
        <v>198</v>
      </c>
      <c r="V43" s="164">
        <v>32386.362959350015</v>
      </c>
    </row>
    <row r="44" spans="2:22" x14ac:dyDescent="0.25">
      <c r="B44" s="19" t="s">
        <v>73</v>
      </c>
      <c r="C44" s="164">
        <v>15965.890266850001</v>
      </c>
      <c r="D44" s="164">
        <v>1368.1106</v>
      </c>
      <c r="E44" s="164">
        <v>-82.04016436999882</v>
      </c>
      <c r="F44" s="173" t="s">
        <v>198</v>
      </c>
      <c r="G44" s="173" t="s">
        <v>198</v>
      </c>
      <c r="H44" s="164">
        <v>17251.960702480003</v>
      </c>
      <c r="I44" s="171"/>
      <c r="J44" s="164">
        <v>17251.960702480003</v>
      </c>
      <c r="K44" s="164">
        <v>1572.8944999999999</v>
      </c>
      <c r="L44" s="164">
        <v>-22.151699999998527</v>
      </c>
      <c r="M44" s="173" t="s">
        <v>198</v>
      </c>
      <c r="N44" s="173" t="s">
        <v>198</v>
      </c>
      <c r="O44" s="164">
        <v>18802.703507240003</v>
      </c>
      <c r="Q44" s="164">
        <v>18802.703507240003</v>
      </c>
      <c r="R44" s="164">
        <v>2568.8250639999997</v>
      </c>
      <c r="S44" s="164">
        <v>-42.754509390000749</v>
      </c>
      <c r="T44" s="173" t="s">
        <v>198</v>
      </c>
      <c r="U44" s="173" t="s">
        <v>198</v>
      </c>
      <c r="V44" s="164">
        <v>21328.774061850003</v>
      </c>
    </row>
    <row r="45" spans="2:22" x14ac:dyDescent="0.25">
      <c r="B45" s="19" t="s">
        <v>54</v>
      </c>
      <c r="C45" s="164">
        <v>36971.078139659992</v>
      </c>
      <c r="D45" s="164">
        <v>1520.6599000000001</v>
      </c>
      <c r="E45" s="164">
        <v>8.6028000000078464</v>
      </c>
      <c r="F45" s="173" t="s">
        <v>198</v>
      </c>
      <c r="G45" s="173" t="s">
        <v>198</v>
      </c>
      <c r="H45" s="164">
        <v>38500.340839659999</v>
      </c>
      <c r="I45" s="171"/>
      <c r="J45" s="164">
        <v>38500.340839659999</v>
      </c>
      <c r="K45" s="164">
        <v>5833.1381994700005</v>
      </c>
      <c r="L45" s="164">
        <v>3.8125</v>
      </c>
      <c r="M45" s="173" t="s">
        <v>198</v>
      </c>
      <c r="N45" s="173" t="s">
        <v>198</v>
      </c>
      <c r="O45" s="164">
        <v>44337.29153912999</v>
      </c>
      <c r="Q45" s="164">
        <v>44337.29153912999</v>
      </c>
      <c r="R45" s="164">
        <v>1039.8462872100008</v>
      </c>
      <c r="S45" s="164">
        <v>1.7035000000105356</v>
      </c>
      <c r="T45" s="173" t="s">
        <v>198</v>
      </c>
      <c r="U45" s="173" t="s">
        <v>198</v>
      </c>
      <c r="V45" s="164">
        <v>45378.84132634</v>
      </c>
    </row>
    <row r="46" spans="2:22" x14ac:dyDescent="0.25">
      <c r="B46" s="19" t="s">
        <v>77</v>
      </c>
      <c r="C46" s="164">
        <v>0</v>
      </c>
      <c r="D46" s="164">
        <v>0</v>
      </c>
      <c r="E46" s="164">
        <v>0</v>
      </c>
      <c r="F46" s="173" t="s">
        <v>198</v>
      </c>
      <c r="G46" s="173" t="s">
        <v>198</v>
      </c>
      <c r="H46" s="164">
        <v>0</v>
      </c>
      <c r="I46" s="171"/>
      <c r="J46" s="164">
        <v>0</v>
      </c>
      <c r="K46" s="164">
        <v>0</v>
      </c>
      <c r="L46" s="164">
        <v>0</v>
      </c>
      <c r="M46" s="173" t="s">
        <v>198</v>
      </c>
      <c r="N46" s="173" t="s">
        <v>198</v>
      </c>
      <c r="O46" s="164">
        <v>0</v>
      </c>
      <c r="Q46" s="164">
        <v>0</v>
      </c>
      <c r="R46" s="164">
        <v>0</v>
      </c>
      <c r="S46" s="164">
        <v>0</v>
      </c>
      <c r="T46" s="173" t="s">
        <v>198</v>
      </c>
      <c r="U46" s="173" t="s">
        <v>198</v>
      </c>
      <c r="V46" s="164">
        <v>0</v>
      </c>
    </row>
    <row r="47" spans="2:22" x14ac:dyDescent="0.25">
      <c r="B47" s="19"/>
      <c r="C47" s="164">
        <v>3749.8000000000006</v>
      </c>
      <c r="D47" s="164">
        <v>194.40000000000003</v>
      </c>
      <c r="E47" s="164">
        <v>0</v>
      </c>
      <c r="F47" s="173" t="s">
        <v>198</v>
      </c>
      <c r="G47" s="173" t="s">
        <v>198</v>
      </c>
      <c r="H47" s="164">
        <v>3944.2000000000003</v>
      </c>
      <c r="I47" s="171"/>
      <c r="J47" s="164">
        <v>3944.2000000000003</v>
      </c>
      <c r="K47" s="164">
        <v>-98.600000000000009</v>
      </c>
      <c r="L47" s="164">
        <v>0</v>
      </c>
      <c r="M47" s="173" t="s">
        <v>198</v>
      </c>
      <c r="N47" s="173" t="s">
        <v>198</v>
      </c>
      <c r="O47" s="164">
        <v>3845.6000000000004</v>
      </c>
      <c r="Q47" s="164">
        <v>3845.6000000000004</v>
      </c>
      <c r="R47" s="164">
        <v>71.523364000000001</v>
      </c>
      <c r="S47" s="164">
        <v>0</v>
      </c>
      <c r="T47" s="173" t="s">
        <v>198</v>
      </c>
      <c r="U47" s="173" t="s">
        <v>198</v>
      </c>
      <c r="V47" s="164">
        <v>3917.1233640000009</v>
      </c>
    </row>
    <row r="48" spans="2:22" x14ac:dyDescent="0.25">
      <c r="B48" s="19" t="s">
        <v>407</v>
      </c>
      <c r="C48" s="164">
        <v>747.7939395100002</v>
      </c>
      <c r="D48" s="164">
        <v>161.13334637</v>
      </c>
      <c r="E48" s="164">
        <v>13.54420000000016</v>
      </c>
      <c r="F48" s="173" t="s">
        <v>198</v>
      </c>
      <c r="G48" s="173" t="s">
        <v>198</v>
      </c>
      <c r="H48" s="164">
        <v>922.47148588000039</v>
      </c>
      <c r="I48" s="171"/>
      <c r="J48" s="164">
        <v>922.47148588000039</v>
      </c>
      <c r="K48" s="164">
        <v>70.12982199999999</v>
      </c>
      <c r="L48" s="164">
        <v>-9.9999999974897946E-5</v>
      </c>
      <c r="M48" s="173" t="s">
        <v>198</v>
      </c>
      <c r="N48" s="173" t="s">
        <v>198</v>
      </c>
      <c r="O48" s="164">
        <v>992.60130788000038</v>
      </c>
      <c r="Q48" s="164">
        <v>992.60130788000038</v>
      </c>
      <c r="R48" s="164">
        <v>377.83180000000004</v>
      </c>
      <c r="S48" s="164">
        <v>0</v>
      </c>
      <c r="T48" s="173" t="s">
        <v>198</v>
      </c>
      <c r="U48" s="173" t="s">
        <v>198</v>
      </c>
      <c r="V48" s="164">
        <v>1370.4331078800001</v>
      </c>
    </row>
    <row r="49" spans="2:22" x14ac:dyDescent="0.25">
      <c r="B49" s="24" t="s">
        <v>413</v>
      </c>
      <c r="C49" s="164">
        <v>224.52101988000001</v>
      </c>
      <c r="D49" s="164">
        <v>-30.429964369999997</v>
      </c>
      <c r="E49" s="164">
        <v>-1.0000000000331966E-4</v>
      </c>
      <c r="F49" s="173" t="s">
        <v>198</v>
      </c>
      <c r="G49" s="173" t="s">
        <v>198</v>
      </c>
      <c r="H49" s="164">
        <v>194.09095551000001</v>
      </c>
      <c r="I49" s="171"/>
      <c r="J49" s="164">
        <v>194.09095551000001</v>
      </c>
      <c r="K49" s="164">
        <v>-3.2443952399999958</v>
      </c>
      <c r="L49" s="164">
        <v>0</v>
      </c>
      <c r="M49" s="173" t="s">
        <v>198</v>
      </c>
      <c r="N49" s="173" t="s">
        <v>198</v>
      </c>
      <c r="O49" s="164">
        <v>190.84646026999997</v>
      </c>
      <c r="Q49" s="164">
        <v>190.84646026999997</v>
      </c>
      <c r="R49" s="164">
        <v>-134.87079839</v>
      </c>
      <c r="S49" s="164">
        <v>-3.299999999998704E-2</v>
      </c>
      <c r="T49" s="173" t="s">
        <v>198</v>
      </c>
      <c r="U49" s="173" t="s">
        <v>198</v>
      </c>
      <c r="V49" s="164">
        <v>55.942661879999982</v>
      </c>
    </row>
    <row r="50" spans="2:22" x14ac:dyDescent="0.25">
      <c r="B50" s="20" t="s">
        <v>409</v>
      </c>
      <c r="C50" s="164">
        <v>224.52101988000001</v>
      </c>
      <c r="D50" s="164">
        <v>-30.429964369999997</v>
      </c>
      <c r="E50" s="164">
        <v>-1.0000000000331966E-4</v>
      </c>
      <c r="F50" s="173" t="s">
        <v>198</v>
      </c>
      <c r="G50" s="173" t="s">
        <v>198</v>
      </c>
      <c r="H50" s="164">
        <v>194.09095551000001</v>
      </c>
      <c r="I50" s="171"/>
      <c r="J50" s="164">
        <v>194.09095551000001</v>
      </c>
      <c r="K50" s="164">
        <v>-3.2443952399999958</v>
      </c>
      <c r="L50" s="164">
        <v>0</v>
      </c>
      <c r="M50" s="173" t="s">
        <v>198</v>
      </c>
      <c r="N50" s="173" t="s">
        <v>198</v>
      </c>
      <c r="O50" s="164">
        <v>190.84646026999997</v>
      </c>
      <c r="Q50" s="164">
        <v>190.84646026999997</v>
      </c>
      <c r="R50" s="164">
        <v>-134.87079839</v>
      </c>
      <c r="S50" s="164">
        <v>-3.299999999998704E-2</v>
      </c>
      <c r="T50" s="173" t="s">
        <v>198</v>
      </c>
      <c r="U50" s="173" t="s">
        <v>198</v>
      </c>
      <c r="V50" s="164">
        <v>55.942661879999982</v>
      </c>
    </row>
    <row r="51" spans="2:22" ht="15.75" thickBot="1" x14ac:dyDescent="0.3">
      <c r="B51" s="16" t="s">
        <v>414</v>
      </c>
      <c r="C51" s="172">
        <v>127353.68603046003</v>
      </c>
      <c r="D51" s="172">
        <v>1568.1944820000008</v>
      </c>
      <c r="E51" s="172">
        <v>-44.371764370013608</v>
      </c>
      <c r="F51" s="175" t="s">
        <v>198</v>
      </c>
      <c r="G51" s="175" t="s">
        <v>198</v>
      </c>
      <c r="H51" s="172">
        <v>128877.50874809001</v>
      </c>
      <c r="I51" s="171"/>
      <c r="J51" s="172">
        <v>128877.50874809001</v>
      </c>
      <c r="K51" s="172">
        <v>8284.8245094300019</v>
      </c>
      <c r="L51" s="172">
        <v>-24.907700000007026</v>
      </c>
      <c r="M51" s="175" t="s">
        <v>198</v>
      </c>
      <c r="N51" s="175" t="s">
        <v>198</v>
      </c>
      <c r="O51" s="172">
        <v>137137.42556228</v>
      </c>
      <c r="Q51" s="172">
        <v>137137.42556228</v>
      </c>
      <c r="R51" s="172">
        <v>7755.0377554199986</v>
      </c>
      <c r="S51" s="172">
        <v>-42.652253389992069</v>
      </c>
      <c r="T51" s="175" t="s">
        <v>198</v>
      </c>
      <c r="U51" s="175" t="s">
        <v>198</v>
      </c>
      <c r="V51" s="172">
        <v>144849.81106431002</v>
      </c>
    </row>
    <row r="52" spans="2:22" ht="15.75" thickBot="1" x14ac:dyDescent="0.3">
      <c r="B52" s="26" t="s">
        <v>88</v>
      </c>
      <c r="C52" s="166">
        <v>-48780.463290010011</v>
      </c>
      <c r="D52" s="166">
        <v>-5826.3344291499998</v>
      </c>
      <c r="E52" s="166">
        <v>130.35457237001901</v>
      </c>
      <c r="F52" s="176" t="s">
        <v>198</v>
      </c>
      <c r="G52" s="176" t="s">
        <v>198</v>
      </c>
      <c r="H52" s="166">
        <v>-54476.443146789999</v>
      </c>
      <c r="I52" s="171"/>
      <c r="J52" s="166">
        <v>-54476.443146789999</v>
      </c>
      <c r="K52" s="166">
        <v>-6129.3699875100019</v>
      </c>
      <c r="L52" s="166">
        <v>-37.594699999978474</v>
      </c>
      <c r="M52" s="176" t="s">
        <v>198</v>
      </c>
      <c r="N52" s="176" t="s">
        <v>198</v>
      </c>
      <c r="O52" s="166">
        <v>-60643.408007059974</v>
      </c>
      <c r="Q52" s="166">
        <v>-60643.408007059974</v>
      </c>
      <c r="R52" s="166">
        <v>-4713.9055929999995</v>
      </c>
      <c r="S52" s="166">
        <v>109.00629439000394</v>
      </c>
      <c r="T52" s="176" t="s">
        <v>198</v>
      </c>
      <c r="U52" s="176" t="s">
        <v>198</v>
      </c>
      <c r="V52" s="166">
        <v>-65248.307305670009</v>
      </c>
    </row>
    <row r="53" spans="2:22" x14ac:dyDescent="0.25">
      <c r="B53" s="167" t="str">
        <f>BPAnalitica!B50</f>
        <v>Diciembre 2020.</v>
      </c>
      <c r="C53" s="136"/>
      <c r="H53" s="136"/>
      <c r="J53" s="136"/>
      <c r="O53" s="136"/>
    </row>
    <row r="54" spans="2:22" x14ac:dyDescent="0.25">
      <c r="B54" s="168" t="s">
        <v>466</v>
      </c>
    </row>
    <row r="55" spans="2:22" x14ac:dyDescent="0.25">
      <c r="B55" s="168" t="s">
        <v>419</v>
      </c>
    </row>
  </sheetData>
  <mergeCells count="9"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38"/>
  <sheetViews>
    <sheetView showGridLines="0" zoomScaleNormal="100" workbookViewId="0">
      <pane xSplit="2" ySplit="13" topLeftCell="C120" activePane="bottomRight" state="frozen"/>
      <selection pane="topRight"/>
      <selection pane="bottomLeft"/>
      <selection pane="bottomRight" activeCell="A136" sqref="A136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90"/>
    </row>
    <row r="2" spans="1:45" x14ac:dyDescent="0.25">
      <c r="A2" s="90"/>
    </row>
    <row r="3" spans="1:45" x14ac:dyDescent="0.25">
      <c r="A3" s="90"/>
    </row>
    <row r="4" spans="1:45" x14ac:dyDescent="0.25">
      <c r="A4" s="90"/>
    </row>
    <row r="5" spans="1:45" ht="27" x14ac:dyDescent="0.35">
      <c r="A5" s="87" t="str">
        <f>Indice!$B$13</f>
        <v>Panamá</v>
      </c>
    </row>
    <row r="6" spans="1:45" x14ac:dyDescent="0.25">
      <c r="A6" s="91"/>
    </row>
    <row r="7" spans="1:45" ht="20.25" x14ac:dyDescent="0.3">
      <c r="A7" s="88" t="s">
        <v>21</v>
      </c>
    </row>
    <row r="8" spans="1:45" ht="15.75" x14ac:dyDescent="0.25">
      <c r="A8" s="89" t="s">
        <v>5</v>
      </c>
      <c r="C8" s="92"/>
    </row>
    <row r="9" spans="1:45" x14ac:dyDescent="0.25">
      <c r="A9" s="90"/>
    </row>
    <row r="10" spans="1:45" ht="15" customHeight="1" x14ac:dyDescent="0.25">
      <c r="A10" s="196" t="s">
        <v>19</v>
      </c>
      <c r="B10" s="196" t="s">
        <v>41</v>
      </c>
      <c r="C10" s="181" t="s">
        <v>6</v>
      </c>
      <c r="D10" s="182"/>
      <c r="E10" s="182"/>
      <c r="F10" s="182"/>
      <c r="G10" s="182"/>
      <c r="H10" s="182"/>
      <c r="I10" s="182"/>
      <c r="J10" s="183"/>
      <c r="K10" s="181" t="s">
        <v>7</v>
      </c>
      <c r="L10" s="182"/>
      <c r="M10" s="182"/>
      <c r="N10" s="182"/>
      <c r="O10" s="182"/>
      <c r="P10" s="183"/>
      <c r="Q10" s="181" t="s">
        <v>8</v>
      </c>
      <c r="R10" s="182"/>
      <c r="S10" s="182"/>
      <c r="T10" s="182"/>
      <c r="U10" s="182"/>
      <c r="V10" s="183"/>
      <c r="W10" s="199" t="s">
        <v>27</v>
      </c>
      <c r="X10" s="200"/>
      <c r="Y10" s="200"/>
      <c r="Z10" s="200"/>
      <c r="AA10" s="200"/>
      <c r="AB10" s="201"/>
    </row>
    <row r="11" spans="1:45" ht="26.25" customHeight="1" x14ac:dyDescent="0.25">
      <c r="A11" s="197"/>
      <c r="B11" s="197"/>
      <c r="C11" s="181" t="s">
        <v>9</v>
      </c>
      <c r="D11" s="182"/>
      <c r="E11" s="182"/>
      <c r="F11" s="182"/>
      <c r="G11" s="182"/>
      <c r="H11" s="182"/>
      <c r="I11" s="183"/>
      <c r="J11" s="194" t="s">
        <v>28</v>
      </c>
      <c r="K11" s="181" t="s">
        <v>29</v>
      </c>
      <c r="L11" s="182"/>
      <c r="M11" s="182"/>
      <c r="N11" s="183"/>
      <c r="O11" s="190" t="s">
        <v>30</v>
      </c>
      <c r="P11" s="190" t="s">
        <v>10</v>
      </c>
      <c r="Q11" s="192" t="s">
        <v>11</v>
      </c>
      <c r="R11" s="193"/>
      <c r="S11" s="190" t="s">
        <v>31</v>
      </c>
      <c r="T11" s="190" t="s">
        <v>32</v>
      </c>
      <c r="U11" s="190" t="s">
        <v>33</v>
      </c>
      <c r="V11" s="190" t="s">
        <v>34</v>
      </c>
      <c r="W11" s="202" t="s">
        <v>467</v>
      </c>
      <c r="X11" s="202" t="s">
        <v>468</v>
      </c>
      <c r="Y11" s="205" t="s">
        <v>469</v>
      </c>
      <c r="Z11" s="202" t="s">
        <v>470</v>
      </c>
      <c r="AA11" s="202" t="s">
        <v>471</v>
      </c>
      <c r="AB11" s="202" t="s">
        <v>472</v>
      </c>
    </row>
    <row r="12" spans="1:45" ht="15" customHeight="1" x14ac:dyDescent="0.25">
      <c r="A12" s="197"/>
      <c r="B12" s="197"/>
      <c r="C12" s="190" t="s">
        <v>1</v>
      </c>
      <c r="D12" s="192" t="s">
        <v>12</v>
      </c>
      <c r="E12" s="193"/>
      <c r="F12" s="194" t="s">
        <v>35</v>
      </c>
      <c r="G12" s="194" t="s">
        <v>13</v>
      </c>
      <c r="H12" s="194" t="s">
        <v>36</v>
      </c>
      <c r="I12" s="194" t="s">
        <v>37</v>
      </c>
      <c r="J12" s="195"/>
      <c r="K12" s="208" t="s">
        <v>14</v>
      </c>
      <c r="L12" s="209"/>
      <c r="M12" s="208" t="s">
        <v>15</v>
      </c>
      <c r="N12" s="209"/>
      <c r="O12" s="191"/>
      <c r="P12" s="191"/>
      <c r="Q12" s="190" t="s">
        <v>38</v>
      </c>
      <c r="R12" s="190" t="s">
        <v>39</v>
      </c>
      <c r="S12" s="191"/>
      <c r="T12" s="191"/>
      <c r="U12" s="191"/>
      <c r="V12" s="191"/>
      <c r="W12" s="203"/>
      <c r="X12" s="203"/>
      <c r="Y12" s="206"/>
      <c r="Z12" s="203"/>
      <c r="AA12" s="203"/>
      <c r="AB12" s="203"/>
    </row>
    <row r="13" spans="1:45" ht="42.75" x14ac:dyDescent="0.25">
      <c r="A13" s="198"/>
      <c r="B13" s="198"/>
      <c r="C13" s="191"/>
      <c r="D13" s="178" t="s">
        <v>16</v>
      </c>
      <c r="E13" s="178" t="s">
        <v>40</v>
      </c>
      <c r="F13" s="195"/>
      <c r="G13" s="195"/>
      <c r="H13" s="195"/>
      <c r="I13" s="195"/>
      <c r="J13" s="195"/>
      <c r="K13" s="177" t="s">
        <v>17</v>
      </c>
      <c r="L13" s="177" t="s">
        <v>18</v>
      </c>
      <c r="M13" s="177" t="s">
        <v>17</v>
      </c>
      <c r="N13" s="177" t="s">
        <v>18</v>
      </c>
      <c r="O13" s="191"/>
      <c r="P13" s="191"/>
      <c r="Q13" s="191"/>
      <c r="R13" s="191"/>
      <c r="S13" s="191"/>
      <c r="T13" s="191"/>
      <c r="U13" s="191"/>
      <c r="V13" s="191"/>
      <c r="W13" s="204"/>
      <c r="X13" s="204"/>
      <c r="Y13" s="207"/>
      <c r="Z13" s="204"/>
      <c r="AA13" s="204"/>
      <c r="AB13" s="204"/>
    </row>
    <row r="14" spans="1:45" x14ac:dyDescent="0.25">
      <c r="A14" s="94">
        <v>2010</v>
      </c>
      <c r="B14" s="95" t="s">
        <v>42</v>
      </c>
      <c r="C14" s="138" t="s">
        <v>198</v>
      </c>
      <c r="D14" s="139" t="s">
        <v>198</v>
      </c>
      <c r="E14" s="138" t="s">
        <v>198</v>
      </c>
      <c r="F14" s="140" t="s">
        <v>198</v>
      </c>
      <c r="G14" s="140" t="s">
        <v>198</v>
      </c>
      <c r="H14" s="138" t="s">
        <v>198</v>
      </c>
      <c r="I14" s="138" t="s">
        <v>198</v>
      </c>
      <c r="J14" s="140" t="s">
        <v>198</v>
      </c>
      <c r="K14" s="140" t="s">
        <v>198</v>
      </c>
      <c r="L14" s="138" t="s">
        <v>198</v>
      </c>
      <c r="M14" s="138" t="s">
        <v>198</v>
      </c>
      <c r="N14" s="138" t="s">
        <v>198</v>
      </c>
      <c r="O14" s="138" t="s">
        <v>198</v>
      </c>
      <c r="P14" s="138" t="s">
        <v>198</v>
      </c>
      <c r="Q14" s="138" t="s">
        <v>198</v>
      </c>
      <c r="R14" s="138" t="s">
        <v>198</v>
      </c>
      <c r="S14" s="138" t="s">
        <v>198</v>
      </c>
      <c r="T14" s="140" t="s">
        <v>198</v>
      </c>
      <c r="U14" s="138" t="s">
        <v>198</v>
      </c>
      <c r="V14" s="138" t="s">
        <v>198</v>
      </c>
      <c r="W14" s="138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x14ac:dyDescent="0.25">
      <c r="A15" s="96">
        <v>2011</v>
      </c>
      <c r="B15" s="97" t="s">
        <v>43</v>
      </c>
      <c r="C15" s="141" t="s">
        <v>198</v>
      </c>
      <c r="D15" s="141" t="s">
        <v>198</v>
      </c>
      <c r="E15" s="141" t="s">
        <v>198</v>
      </c>
      <c r="F15" s="142" t="s">
        <v>198</v>
      </c>
      <c r="G15" s="142" t="s">
        <v>198</v>
      </c>
      <c r="H15" s="141" t="s">
        <v>198</v>
      </c>
      <c r="I15" s="141" t="s">
        <v>198</v>
      </c>
      <c r="J15" s="142" t="s">
        <v>198</v>
      </c>
      <c r="K15" s="142" t="s">
        <v>198</v>
      </c>
      <c r="L15" s="142" t="s">
        <v>198</v>
      </c>
      <c r="M15" s="142" t="s">
        <v>198</v>
      </c>
      <c r="N15" s="141" t="s">
        <v>198</v>
      </c>
      <c r="O15" s="141" t="s">
        <v>198</v>
      </c>
      <c r="P15" s="141" t="s">
        <v>198</v>
      </c>
      <c r="Q15" s="141" t="s">
        <v>198</v>
      </c>
      <c r="R15" s="141" t="s">
        <v>198</v>
      </c>
      <c r="S15" s="141" t="s">
        <v>198</v>
      </c>
      <c r="T15" s="142" t="s">
        <v>198</v>
      </c>
      <c r="U15" s="142" t="s">
        <v>198</v>
      </c>
      <c r="V15" s="142" t="s">
        <v>198</v>
      </c>
      <c r="W15" s="142" t="s">
        <v>198</v>
      </c>
      <c r="X15" s="142" t="s">
        <v>198</v>
      </c>
      <c r="Y15" s="142" t="s">
        <v>198</v>
      </c>
      <c r="Z15" s="142" t="s">
        <v>198</v>
      </c>
      <c r="AA15" s="142" t="s">
        <v>198</v>
      </c>
      <c r="AB15" s="142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x14ac:dyDescent="0.25">
      <c r="A16" s="94"/>
      <c r="B16" s="95" t="s">
        <v>44</v>
      </c>
      <c r="C16" s="138" t="s">
        <v>198</v>
      </c>
      <c r="D16" s="139" t="s">
        <v>198</v>
      </c>
      <c r="E16" s="138" t="s">
        <v>198</v>
      </c>
      <c r="F16" s="140" t="s">
        <v>198</v>
      </c>
      <c r="G16" s="140" t="s">
        <v>198</v>
      </c>
      <c r="H16" s="138" t="s">
        <v>198</v>
      </c>
      <c r="I16" s="138" t="s">
        <v>198</v>
      </c>
      <c r="J16" s="140" t="s">
        <v>198</v>
      </c>
      <c r="K16" s="140" t="s">
        <v>198</v>
      </c>
      <c r="L16" s="138" t="s">
        <v>198</v>
      </c>
      <c r="M16" s="138" t="s">
        <v>198</v>
      </c>
      <c r="N16" s="138" t="s">
        <v>198</v>
      </c>
      <c r="O16" s="138" t="s">
        <v>198</v>
      </c>
      <c r="P16" s="138" t="s">
        <v>198</v>
      </c>
      <c r="Q16" s="138" t="s">
        <v>198</v>
      </c>
      <c r="R16" s="138" t="s">
        <v>198</v>
      </c>
      <c r="S16" s="138" t="s">
        <v>198</v>
      </c>
      <c r="T16" s="140" t="s">
        <v>198</v>
      </c>
      <c r="U16" s="138" t="s">
        <v>198</v>
      </c>
      <c r="V16" s="138" t="s">
        <v>198</v>
      </c>
      <c r="W16" s="138" t="s">
        <v>198</v>
      </c>
      <c r="X16" s="138" t="s">
        <v>198</v>
      </c>
      <c r="Y16" s="138" t="s">
        <v>198</v>
      </c>
      <c r="Z16" s="138" t="s">
        <v>198</v>
      </c>
      <c r="AA16" s="138" t="s">
        <v>198</v>
      </c>
      <c r="AB16" s="138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x14ac:dyDescent="0.25">
      <c r="A17" s="94"/>
      <c r="B17" s="95" t="s">
        <v>45</v>
      </c>
      <c r="C17" s="138" t="s">
        <v>198</v>
      </c>
      <c r="D17" s="139" t="s">
        <v>198</v>
      </c>
      <c r="E17" s="138" t="s">
        <v>198</v>
      </c>
      <c r="F17" s="140" t="s">
        <v>198</v>
      </c>
      <c r="G17" s="140" t="s">
        <v>198</v>
      </c>
      <c r="H17" s="138" t="s">
        <v>198</v>
      </c>
      <c r="I17" s="138" t="s">
        <v>198</v>
      </c>
      <c r="J17" s="140" t="s">
        <v>198</v>
      </c>
      <c r="K17" s="140" t="s">
        <v>198</v>
      </c>
      <c r="L17" s="138" t="s">
        <v>198</v>
      </c>
      <c r="M17" s="138" t="s">
        <v>198</v>
      </c>
      <c r="N17" s="138" t="s">
        <v>198</v>
      </c>
      <c r="O17" s="138" t="s">
        <v>198</v>
      </c>
      <c r="P17" s="138" t="s">
        <v>198</v>
      </c>
      <c r="Q17" s="138" t="s">
        <v>198</v>
      </c>
      <c r="R17" s="138" t="s">
        <v>198</v>
      </c>
      <c r="S17" s="138" t="s">
        <v>198</v>
      </c>
      <c r="T17" s="140" t="s">
        <v>198</v>
      </c>
      <c r="U17" s="138" t="s">
        <v>198</v>
      </c>
      <c r="V17" s="138" t="s">
        <v>198</v>
      </c>
      <c r="W17" s="138" t="s">
        <v>198</v>
      </c>
      <c r="X17" s="138" t="s">
        <v>198</v>
      </c>
      <c r="Y17" s="138" t="s">
        <v>198</v>
      </c>
      <c r="Z17" s="138" t="s">
        <v>198</v>
      </c>
      <c r="AA17" s="138" t="s">
        <v>198</v>
      </c>
      <c r="AB17" s="138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x14ac:dyDescent="0.25">
      <c r="A18" s="94"/>
      <c r="B18" s="95" t="s">
        <v>46</v>
      </c>
      <c r="C18" s="138" t="s">
        <v>198</v>
      </c>
      <c r="D18" s="139" t="s">
        <v>198</v>
      </c>
      <c r="E18" s="138" t="s">
        <v>198</v>
      </c>
      <c r="F18" s="140" t="s">
        <v>198</v>
      </c>
      <c r="G18" s="140" t="s">
        <v>198</v>
      </c>
      <c r="H18" s="138" t="s">
        <v>198</v>
      </c>
      <c r="I18" s="138" t="s">
        <v>198</v>
      </c>
      <c r="J18" s="140" t="s">
        <v>198</v>
      </c>
      <c r="K18" s="140" t="s">
        <v>198</v>
      </c>
      <c r="L18" s="138" t="s">
        <v>198</v>
      </c>
      <c r="M18" s="138" t="s">
        <v>198</v>
      </c>
      <c r="N18" s="138" t="s">
        <v>198</v>
      </c>
      <c r="O18" s="138" t="s">
        <v>198</v>
      </c>
      <c r="P18" s="138" t="s">
        <v>198</v>
      </c>
      <c r="Q18" s="138" t="s">
        <v>198</v>
      </c>
      <c r="R18" s="138" t="s">
        <v>198</v>
      </c>
      <c r="S18" s="138" t="s">
        <v>198</v>
      </c>
      <c r="T18" s="140" t="s">
        <v>198</v>
      </c>
      <c r="U18" s="138" t="s">
        <v>198</v>
      </c>
      <c r="V18" s="138" t="s">
        <v>198</v>
      </c>
      <c r="W18" s="138" t="s">
        <v>198</v>
      </c>
      <c r="X18" s="138" t="s">
        <v>198</v>
      </c>
      <c r="Y18" s="138" t="s">
        <v>198</v>
      </c>
      <c r="Z18" s="138" t="s">
        <v>198</v>
      </c>
      <c r="AA18" s="138" t="s">
        <v>198</v>
      </c>
      <c r="AB18" s="138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x14ac:dyDescent="0.25">
      <c r="A19" s="98"/>
      <c r="B19" s="95" t="s">
        <v>47</v>
      </c>
      <c r="C19" s="138" t="s">
        <v>198</v>
      </c>
      <c r="D19" s="139" t="s">
        <v>198</v>
      </c>
      <c r="E19" s="138" t="s">
        <v>198</v>
      </c>
      <c r="F19" s="140" t="s">
        <v>198</v>
      </c>
      <c r="G19" s="138" t="s">
        <v>198</v>
      </c>
      <c r="H19" s="138" t="s">
        <v>198</v>
      </c>
      <c r="I19" s="138" t="s">
        <v>198</v>
      </c>
      <c r="J19" s="140" t="s">
        <v>198</v>
      </c>
      <c r="K19" s="140" t="s">
        <v>198</v>
      </c>
      <c r="L19" s="138" t="s">
        <v>198</v>
      </c>
      <c r="M19" s="138" t="s">
        <v>198</v>
      </c>
      <c r="N19" s="138" t="s">
        <v>198</v>
      </c>
      <c r="O19" s="138" t="s">
        <v>198</v>
      </c>
      <c r="P19" s="138" t="s">
        <v>198</v>
      </c>
      <c r="Q19" s="138" t="s">
        <v>198</v>
      </c>
      <c r="R19" s="138" t="s">
        <v>198</v>
      </c>
      <c r="S19" s="138" t="s">
        <v>198</v>
      </c>
      <c r="T19" s="140" t="s">
        <v>198</v>
      </c>
      <c r="U19" s="138" t="s">
        <v>198</v>
      </c>
      <c r="V19" s="138" t="s">
        <v>198</v>
      </c>
      <c r="W19" s="138" t="s">
        <v>198</v>
      </c>
      <c r="X19" s="138" t="s">
        <v>198</v>
      </c>
      <c r="Y19" s="138" t="s">
        <v>198</v>
      </c>
      <c r="Z19" s="138" t="s">
        <v>198</v>
      </c>
      <c r="AA19" s="138" t="s">
        <v>198</v>
      </c>
      <c r="AB19" s="138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x14ac:dyDescent="0.25">
      <c r="A20" s="94"/>
      <c r="B20" s="95" t="s">
        <v>48</v>
      </c>
      <c r="C20" s="138" t="s">
        <v>198</v>
      </c>
      <c r="D20" s="139" t="s">
        <v>198</v>
      </c>
      <c r="E20" s="138" t="s">
        <v>198</v>
      </c>
      <c r="F20" s="140" t="s">
        <v>198</v>
      </c>
      <c r="G20" s="138" t="s">
        <v>198</v>
      </c>
      <c r="H20" s="138" t="s">
        <v>198</v>
      </c>
      <c r="I20" s="138" t="s">
        <v>198</v>
      </c>
      <c r="J20" s="140" t="s">
        <v>198</v>
      </c>
      <c r="K20" s="140" t="s">
        <v>198</v>
      </c>
      <c r="L20" s="138" t="s">
        <v>198</v>
      </c>
      <c r="M20" s="138" t="s">
        <v>198</v>
      </c>
      <c r="N20" s="138" t="s">
        <v>198</v>
      </c>
      <c r="O20" s="138" t="s">
        <v>198</v>
      </c>
      <c r="P20" s="138" t="s">
        <v>198</v>
      </c>
      <c r="Q20" s="138" t="s">
        <v>198</v>
      </c>
      <c r="R20" s="138" t="s">
        <v>198</v>
      </c>
      <c r="S20" s="138" t="s">
        <v>198</v>
      </c>
      <c r="T20" s="140" t="s">
        <v>198</v>
      </c>
      <c r="U20" s="138" t="s">
        <v>198</v>
      </c>
      <c r="V20" s="138" t="s">
        <v>198</v>
      </c>
      <c r="W20" s="138" t="s">
        <v>198</v>
      </c>
      <c r="X20" s="138" t="s">
        <v>198</v>
      </c>
      <c r="Y20" s="138" t="s">
        <v>198</v>
      </c>
      <c r="Z20" s="138" t="s">
        <v>198</v>
      </c>
      <c r="AA20" s="138" t="s">
        <v>198</v>
      </c>
      <c r="AB20" s="138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x14ac:dyDescent="0.25">
      <c r="A21" s="99"/>
      <c r="B21" s="95" t="s">
        <v>49</v>
      </c>
      <c r="C21" s="138" t="s">
        <v>198</v>
      </c>
      <c r="D21" s="139" t="s">
        <v>198</v>
      </c>
      <c r="E21" s="138" t="s">
        <v>198</v>
      </c>
      <c r="F21" s="140" t="s">
        <v>198</v>
      </c>
      <c r="G21" s="138" t="s">
        <v>198</v>
      </c>
      <c r="H21" s="138" t="s">
        <v>198</v>
      </c>
      <c r="I21" s="138" t="s">
        <v>198</v>
      </c>
      <c r="J21" s="140" t="s">
        <v>198</v>
      </c>
      <c r="K21" s="140" t="s">
        <v>198</v>
      </c>
      <c r="L21" s="138" t="s">
        <v>198</v>
      </c>
      <c r="M21" s="138" t="s">
        <v>198</v>
      </c>
      <c r="N21" s="138" t="s">
        <v>198</v>
      </c>
      <c r="O21" s="138" t="s">
        <v>198</v>
      </c>
      <c r="P21" s="138" t="s">
        <v>198</v>
      </c>
      <c r="Q21" s="138" t="s">
        <v>198</v>
      </c>
      <c r="R21" s="138" t="s">
        <v>198</v>
      </c>
      <c r="S21" s="138" t="s">
        <v>198</v>
      </c>
      <c r="T21" s="140" t="s">
        <v>198</v>
      </c>
      <c r="U21" s="138" t="s">
        <v>198</v>
      </c>
      <c r="V21" s="138" t="s">
        <v>198</v>
      </c>
      <c r="W21" s="138" t="s">
        <v>198</v>
      </c>
      <c r="X21" s="138" t="s">
        <v>198</v>
      </c>
      <c r="Y21" s="138" t="s">
        <v>198</v>
      </c>
      <c r="Z21" s="138" t="s">
        <v>198</v>
      </c>
      <c r="AA21" s="138" t="s">
        <v>198</v>
      </c>
      <c r="AB21" s="138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x14ac:dyDescent="0.25">
      <c r="A22" s="99"/>
      <c r="B22" s="95" t="s">
        <v>50</v>
      </c>
      <c r="C22" s="138" t="s">
        <v>198</v>
      </c>
      <c r="D22" s="139" t="s">
        <v>198</v>
      </c>
      <c r="E22" s="138" t="s">
        <v>198</v>
      </c>
      <c r="F22" s="140" t="s">
        <v>198</v>
      </c>
      <c r="G22" s="138" t="s">
        <v>198</v>
      </c>
      <c r="H22" s="138" t="s">
        <v>198</v>
      </c>
      <c r="I22" s="138" t="s">
        <v>198</v>
      </c>
      <c r="J22" s="140" t="s">
        <v>198</v>
      </c>
      <c r="K22" s="140" t="s">
        <v>198</v>
      </c>
      <c r="L22" s="138" t="s">
        <v>198</v>
      </c>
      <c r="M22" s="138" t="s">
        <v>198</v>
      </c>
      <c r="N22" s="138" t="s">
        <v>198</v>
      </c>
      <c r="O22" s="138" t="s">
        <v>198</v>
      </c>
      <c r="P22" s="138" t="s">
        <v>198</v>
      </c>
      <c r="Q22" s="138" t="s">
        <v>198</v>
      </c>
      <c r="R22" s="138" t="s">
        <v>198</v>
      </c>
      <c r="S22" s="138" t="s">
        <v>198</v>
      </c>
      <c r="T22" s="140" t="s">
        <v>198</v>
      </c>
      <c r="U22" s="138" t="s">
        <v>198</v>
      </c>
      <c r="V22" s="138" t="s">
        <v>198</v>
      </c>
      <c r="W22" s="138" t="s">
        <v>198</v>
      </c>
      <c r="X22" s="138" t="s">
        <v>198</v>
      </c>
      <c r="Y22" s="138" t="s">
        <v>198</v>
      </c>
      <c r="Z22" s="138" t="s">
        <v>198</v>
      </c>
      <c r="AA22" s="138" t="s">
        <v>198</v>
      </c>
      <c r="AB22" s="138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x14ac:dyDescent="0.25">
      <c r="A23" s="99"/>
      <c r="B23" s="95" t="s">
        <v>51</v>
      </c>
      <c r="C23" s="138" t="s">
        <v>198</v>
      </c>
      <c r="D23" s="139" t="s">
        <v>198</v>
      </c>
      <c r="E23" s="138" t="s">
        <v>198</v>
      </c>
      <c r="F23" s="140" t="s">
        <v>198</v>
      </c>
      <c r="G23" s="138" t="s">
        <v>198</v>
      </c>
      <c r="H23" s="138" t="s">
        <v>198</v>
      </c>
      <c r="I23" s="138" t="s">
        <v>198</v>
      </c>
      <c r="J23" s="140" t="s">
        <v>198</v>
      </c>
      <c r="K23" s="140" t="s">
        <v>198</v>
      </c>
      <c r="L23" s="138" t="s">
        <v>198</v>
      </c>
      <c r="M23" s="138" t="s">
        <v>198</v>
      </c>
      <c r="N23" s="138" t="s">
        <v>198</v>
      </c>
      <c r="O23" s="138" t="s">
        <v>198</v>
      </c>
      <c r="P23" s="138" t="s">
        <v>198</v>
      </c>
      <c r="Q23" s="138" t="s">
        <v>198</v>
      </c>
      <c r="R23" s="138" t="s">
        <v>198</v>
      </c>
      <c r="S23" s="138" t="s">
        <v>198</v>
      </c>
      <c r="T23" s="140" t="s">
        <v>198</v>
      </c>
      <c r="U23" s="138" t="s">
        <v>198</v>
      </c>
      <c r="V23" s="138" t="s">
        <v>198</v>
      </c>
      <c r="W23" s="138" t="s">
        <v>198</v>
      </c>
      <c r="X23" s="138" t="s">
        <v>198</v>
      </c>
      <c r="Y23" s="138" t="s">
        <v>198</v>
      </c>
      <c r="Z23" s="138" t="s">
        <v>198</v>
      </c>
      <c r="AA23" s="138" t="s">
        <v>198</v>
      </c>
      <c r="AB23" s="138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x14ac:dyDescent="0.25">
      <c r="A24" s="99"/>
      <c r="B24" s="95" t="s">
        <v>52</v>
      </c>
      <c r="C24" s="138" t="s">
        <v>198</v>
      </c>
      <c r="D24" s="139" t="s">
        <v>198</v>
      </c>
      <c r="E24" s="138" t="s">
        <v>198</v>
      </c>
      <c r="F24" s="140" t="s">
        <v>198</v>
      </c>
      <c r="G24" s="138" t="s">
        <v>198</v>
      </c>
      <c r="H24" s="138" t="s">
        <v>198</v>
      </c>
      <c r="I24" s="138" t="s">
        <v>198</v>
      </c>
      <c r="J24" s="140" t="s">
        <v>198</v>
      </c>
      <c r="K24" s="140" t="s">
        <v>198</v>
      </c>
      <c r="L24" s="138" t="s">
        <v>198</v>
      </c>
      <c r="M24" s="138" t="s">
        <v>198</v>
      </c>
      <c r="N24" s="138" t="s">
        <v>198</v>
      </c>
      <c r="O24" s="138" t="s">
        <v>198</v>
      </c>
      <c r="P24" s="138" t="s">
        <v>198</v>
      </c>
      <c r="Q24" s="138" t="s">
        <v>198</v>
      </c>
      <c r="R24" s="138" t="s">
        <v>198</v>
      </c>
      <c r="S24" s="138" t="s">
        <v>198</v>
      </c>
      <c r="T24" s="140" t="s">
        <v>198</v>
      </c>
      <c r="U24" s="138" t="s">
        <v>198</v>
      </c>
      <c r="V24" s="138" t="s">
        <v>198</v>
      </c>
      <c r="W24" s="138" t="s">
        <v>198</v>
      </c>
      <c r="X24" s="138" t="s">
        <v>198</v>
      </c>
      <c r="Y24" s="138" t="s">
        <v>198</v>
      </c>
      <c r="Z24" s="138" t="s">
        <v>198</v>
      </c>
      <c r="AA24" s="138" t="s">
        <v>198</v>
      </c>
      <c r="AB24" s="138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x14ac:dyDescent="0.25">
      <c r="A25" s="99"/>
      <c r="B25" s="95" t="s">
        <v>53</v>
      </c>
      <c r="C25" s="138" t="s">
        <v>198</v>
      </c>
      <c r="D25" s="143" t="s">
        <v>198</v>
      </c>
      <c r="E25" s="138" t="s">
        <v>198</v>
      </c>
      <c r="F25" s="140" t="s">
        <v>198</v>
      </c>
      <c r="G25" s="138" t="s">
        <v>198</v>
      </c>
      <c r="H25" s="138" t="s">
        <v>198</v>
      </c>
      <c r="I25" s="138" t="s">
        <v>198</v>
      </c>
      <c r="J25" s="140" t="s">
        <v>198</v>
      </c>
      <c r="K25" s="140" t="s">
        <v>198</v>
      </c>
      <c r="L25" s="138" t="s">
        <v>198</v>
      </c>
      <c r="M25" s="138" t="s">
        <v>198</v>
      </c>
      <c r="N25" s="138" t="s">
        <v>198</v>
      </c>
      <c r="O25" s="138" t="s">
        <v>198</v>
      </c>
      <c r="P25" s="138" t="s">
        <v>198</v>
      </c>
      <c r="Q25" s="138" t="s">
        <v>198</v>
      </c>
      <c r="R25" s="138" t="s">
        <v>198</v>
      </c>
      <c r="S25" s="138" t="s">
        <v>198</v>
      </c>
      <c r="T25" s="140" t="s">
        <v>198</v>
      </c>
      <c r="U25" s="138" t="s">
        <v>198</v>
      </c>
      <c r="V25" s="138" t="s">
        <v>198</v>
      </c>
      <c r="W25" s="138" t="s">
        <v>198</v>
      </c>
      <c r="X25" s="138" t="s">
        <v>198</v>
      </c>
      <c r="Y25" s="138" t="s">
        <v>198</v>
      </c>
      <c r="Z25" s="138" t="s">
        <v>198</v>
      </c>
      <c r="AA25" s="138" t="s">
        <v>198</v>
      </c>
      <c r="AB25" s="138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x14ac:dyDescent="0.25">
      <c r="A26" s="99"/>
      <c r="B26" s="95" t="s">
        <v>42</v>
      </c>
      <c r="C26" s="138" t="s">
        <v>198</v>
      </c>
      <c r="D26" s="143" t="s">
        <v>198</v>
      </c>
      <c r="E26" s="138" t="s">
        <v>198</v>
      </c>
      <c r="F26" s="140" t="s">
        <v>198</v>
      </c>
      <c r="G26" s="138" t="s">
        <v>198</v>
      </c>
      <c r="H26" s="138" t="s">
        <v>198</v>
      </c>
      <c r="I26" s="138" t="s">
        <v>198</v>
      </c>
      <c r="J26" s="138" t="s">
        <v>198</v>
      </c>
      <c r="K26" s="140" t="s">
        <v>198</v>
      </c>
      <c r="L26" s="138" t="s">
        <v>198</v>
      </c>
      <c r="M26" s="138" t="s">
        <v>198</v>
      </c>
      <c r="N26" s="138" t="s">
        <v>198</v>
      </c>
      <c r="O26" s="138" t="s">
        <v>198</v>
      </c>
      <c r="P26" s="138" t="s">
        <v>198</v>
      </c>
      <c r="Q26" s="138" t="s">
        <v>198</v>
      </c>
      <c r="R26" s="138" t="s">
        <v>198</v>
      </c>
      <c r="S26" s="138" t="s">
        <v>198</v>
      </c>
      <c r="T26" s="140" t="s">
        <v>198</v>
      </c>
      <c r="U26" s="138" t="s">
        <v>198</v>
      </c>
      <c r="V26" s="138" t="s">
        <v>198</v>
      </c>
      <c r="W26" s="138" t="s">
        <v>198</v>
      </c>
      <c r="X26" s="138" t="s">
        <v>198</v>
      </c>
      <c r="Y26" s="138" t="s">
        <v>198</v>
      </c>
      <c r="Z26" s="138" t="s">
        <v>198</v>
      </c>
      <c r="AA26" s="138" t="s">
        <v>198</v>
      </c>
      <c r="AB26" s="138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x14ac:dyDescent="0.25">
      <c r="A27" s="96">
        <v>2012</v>
      </c>
      <c r="B27" s="97" t="s">
        <v>43</v>
      </c>
      <c r="C27" s="141" t="s">
        <v>198</v>
      </c>
      <c r="D27" s="141" t="s">
        <v>198</v>
      </c>
      <c r="E27" s="141" t="s">
        <v>198</v>
      </c>
      <c r="F27" s="142" t="s">
        <v>198</v>
      </c>
      <c r="G27" s="142" t="s">
        <v>198</v>
      </c>
      <c r="H27" s="141" t="s">
        <v>198</v>
      </c>
      <c r="I27" s="141" t="s">
        <v>198</v>
      </c>
      <c r="J27" s="142" t="s">
        <v>198</v>
      </c>
      <c r="K27" s="142" t="s">
        <v>198</v>
      </c>
      <c r="L27" s="142" t="s">
        <v>198</v>
      </c>
      <c r="M27" s="142" t="s">
        <v>198</v>
      </c>
      <c r="N27" s="141" t="s">
        <v>198</v>
      </c>
      <c r="O27" s="141" t="s">
        <v>198</v>
      </c>
      <c r="P27" s="141" t="s">
        <v>198</v>
      </c>
      <c r="Q27" s="141" t="s">
        <v>198</v>
      </c>
      <c r="R27" s="141" t="s">
        <v>198</v>
      </c>
      <c r="S27" s="141" t="s">
        <v>198</v>
      </c>
      <c r="T27" s="142" t="s">
        <v>198</v>
      </c>
      <c r="U27" s="142" t="s">
        <v>198</v>
      </c>
      <c r="V27" s="142" t="s">
        <v>198</v>
      </c>
      <c r="W27" s="142" t="s">
        <v>198</v>
      </c>
      <c r="X27" s="142" t="s">
        <v>198</v>
      </c>
      <c r="Y27" s="142" t="s">
        <v>198</v>
      </c>
      <c r="Z27" s="142" t="s">
        <v>198</v>
      </c>
      <c r="AA27" s="142" t="s">
        <v>198</v>
      </c>
      <c r="AB27" s="142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x14ac:dyDescent="0.25">
      <c r="A28" s="99"/>
      <c r="B28" s="95" t="s">
        <v>44</v>
      </c>
      <c r="C28" s="138" t="s">
        <v>198</v>
      </c>
      <c r="D28" s="138" t="s">
        <v>198</v>
      </c>
      <c r="E28" s="140" t="s">
        <v>198</v>
      </c>
      <c r="F28" s="138" t="s">
        <v>198</v>
      </c>
      <c r="G28" s="140" t="s">
        <v>198</v>
      </c>
      <c r="H28" s="138" t="s">
        <v>198</v>
      </c>
      <c r="I28" s="138" t="s">
        <v>198</v>
      </c>
      <c r="J28" s="140" t="s">
        <v>198</v>
      </c>
      <c r="K28" s="143" t="s">
        <v>198</v>
      </c>
      <c r="L28" s="139" t="s">
        <v>198</v>
      </c>
      <c r="M28" s="138" t="s">
        <v>198</v>
      </c>
      <c r="N28" s="138" t="s">
        <v>198</v>
      </c>
      <c r="O28" s="138" t="s">
        <v>198</v>
      </c>
      <c r="P28" s="138" t="s">
        <v>198</v>
      </c>
      <c r="Q28" s="140" t="s">
        <v>198</v>
      </c>
      <c r="R28" s="139" t="s">
        <v>198</v>
      </c>
      <c r="S28" s="138" t="s">
        <v>198</v>
      </c>
      <c r="T28" s="138" t="s">
        <v>198</v>
      </c>
      <c r="U28" s="138" t="s">
        <v>198</v>
      </c>
      <c r="V28" s="138" t="s">
        <v>198</v>
      </c>
      <c r="W28" s="138" t="s">
        <v>198</v>
      </c>
      <c r="X28" s="138" t="s">
        <v>198</v>
      </c>
      <c r="Y28" s="138" t="s">
        <v>198</v>
      </c>
      <c r="Z28" s="138" t="s">
        <v>198</v>
      </c>
      <c r="AA28" s="138" t="s">
        <v>198</v>
      </c>
      <c r="AB28" s="138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x14ac:dyDescent="0.25">
      <c r="A29" s="99"/>
      <c r="B29" s="95" t="s">
        <v>45</v>
      </c>
      <c r="C29" s="138" t="s">
        <v>198</v>
      </c>
      <c r="D29" s="138" t="s">
        <v>198</v>
      </c>
      <c r="E29" s="140" t="s">
        <v>198</v>
      </c>
      <c r="F29" s="138" t="s">
        <v>198</v>
      </c>
      <c r="G29" s="140" t="s">
        <v>198</v>
      </c>
      <c r="H29" s="138" t="s">
        <v>198</v>
      </c>
      <c r="I29" s="138" t="s">
        <v>198</v>
      </c>
      <c r="J29" s="140" t="s">
        <v>198</v>
      </c>
      <c r="K29" s="143" t="s">
        <v>198</v>
      </c>
      <c r="L29" s="139" t="s">
        <v>198</v>
      </c>
      <c r="M29" s="138" t="s">
        <v>198</v>
      </c>
      <c r="N29" s="138" t="s">
        <v>198</v>
      </c>
      <c r="O29" s="138" t="s">
        <v>198</v>
      </c>
      <c r="P29" s="138" t="s">
        <v>198</v>
      </c>
      <c r="Q29" s="140" t="s">
        <v>198</v>
      </c>
      <c r="R29" s="139" t="s">
        <v>198</v>
      </c>
      <c r="S29" s="138" t="s">
        <v>198</v>
      </c>
      <c r="T29" s="138" t="s">
        <v>198</v>
      </c>
      <c r="U29" s="138" t="s">
        <v>198</v>
      </c>
      <c r="V29" s="138" t="s">
        <v>198</v>
      </c>
      <c r="W29" s="138" t="s">
        <v>198</v>
      </c>
      <c r="X29" s="138" t="s">
        <v>198</v>
      </c>
      <c r="Y29" s="138" t="s">
        <v>198</v>
      </c>
      <c r="Z29" s="138" t="s">
        <v>198</v>
      </c>
      <c r="AA29" s="138" t="s">
        <v>198</v>
      </c>
      <c r="AB29" s="138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x14ac:dyDescent="0.25">
      <c r="A30" s="99"/>
      <c r="B30" s="95" t="s">
        <v>46</v>
      </c>
      <c r="C30" s="138" t="s">
        <v>198</v>
      </c>
      <c r="D30" s="138" t="s">
        <v>198</v>
      </c>
      <c r="E30" s="138" t="s">
        <v>198</v>
      </c>
      <c r="F30" s="138" t="s">
        <v>198</v>
      </c>
      <c r="G30" s="140" t="s">
        <v>198</v>
      </c>
      <c r="H30" s="138" t="s">
        <v>198</v>
      </c>
      <c r="I30" s="138" t="s">
        <v>198</v>
      </c>
      <c r="J30" s="138" t="s">
        <v>198</v>
      </c>
      <c r="K30" s="143" t="s">
        <v>198</v>
      </c>
      <c r="L30" s="139" t="s">
        <v>198</v>
      </c>
      <c r="M30" s="138" t="s">
        <v>198</v>
      </c>
      <c r="N30" s="138" t="s">
        <v>198</v>
      </c>
      <c r="O30" s="138" t="s">
        <v>198</v>
      </c>
      <c r="P30" s="138" t="s">
        <v>198</v>
      </c>
      <c r="Q30" s="138" t="s">
        <v>198</v>
      </c>
      <c r="R30" s="138" t="s">
        <v>198</v>
      </c>
      <c r="S30" s="138" t="s">
        <v>198</v>
      </c>
      <c r="T30" s="138" t="s">
        <v>198</v>
      </c>
      <c r="U30" s="138" t="s">
        <v>198</v>
      </c>
      <c r="V30" s="138" t="s">
        <v>198</v>
      </c>
      <c r="W30" s="138" t="s">
        <v>198</v>
      </c>
      <c r="X30" s="138" t="s">
        <v>198</v>
      </c>
      <c r="Y30" s="138" t="s">
        <v>198</v>
      </c>
      <c r="Z30" s="138" t="s">
        <v>198</v>
      </c>
      <c r="AA30" s="138" t="s">
        <v>198</v>
      </c>
      <c r="AB30" s="138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x14ac:dyDescent="0.25">
      <c r="A31" s="99"/>
      <c r="B31" s="95" t="s">
        <v>47</v>
      </c>
      <c r="C31" s="138" t="s">
        <v>198</v>
      </c>
      <c r="D31" s="138" t="s">
        <v>198</v>
      </c>
      <c r="E31" s="138" t="s">
        <v>198</v>
      </c>
      <c r="F31" s="138" t="s">
        <v>198</v>
      </c>
      <c r="G31" s="138" t="s">
        <v>198</v>
      </c>
      <c r="H31" s="138" t="s">
        <v>198</v>
      </c>
      <c r="I31" s="138" t="s">
        <v>198</v>
      </c>
      <c r="J31" s="138" t="s">
        <v>198</v>
      </c>
      <c r="K31" s="143" t="s">
        <v>198</v>
      </c>
      <c r="L31" s="139" t="s">
        <v>198</v>
      </c>
      <c r="M31" s="138" t="s">
        <v>198</v>
      </c>
      <c r="N31" s="138" t="s">
        <v>198</v>
      </c>
      <c r="O31" s="138" t="s">
        <v>198</v>
      </c>
      <c r="P31" s="138" t="s">
        <v>198</v>
      </c>
      <c r="Q31" s="138" t="s">
        <v>198</v>
      </c>
      <c r="R31" s="138" t="s">
        <v>198</v>
      </c>
      <c r="S31" s="138" t="s">
        <v>198</v>
      </c>
      <c r="T31" s="138" t="s">
        <v>198</v>
      </c>
      <c r="U31" s="138" t="s">
        <v>198</v>
      </c>
      <c r="V31" s="138" t="s">
        <v>198</v>
      </c>
      <c r="W31" s="138" t="s">
        <v>198</v>
      </c>
      <c r="X31" s="138" t="s">
        <v>198</v>
      </c>
      <c r="Y31" s="138" t="s">
        <v>198</v>
      </c>
      <c r="Z31" s="138" t="s">
        <v>198</v>
      </c>
      <c r="AA31" s="138" t="s">
        <v>198</v>
      </c>
      <c r="AB31" s="138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x14ac:dyDescent="0.25">
      <c r="A32" s="99"/>
      <c r="B32" s="95" t="s">
        <v>48</v>
      </c>
      <c r="C32" s="138" t="s">
        <v>198</v>
      </c>
      <c r="D32" s="138" t="s">
        <v>198</v>
      </c>
      <c r="E32" s="138" t="s">
        <v>198</v>
      </c>
      <c r="F32" s="138" t="s">
        <v>198</v>
      </c>
      <c r="G32" s="138" t="s">
        <v>198</v>
      </c>
      <c r="H32" s="138" t="s">
        <v>198</v>
      </c>
      <c r="I32" s="138" t="s">
        <v>198</v>
      </c>
      <c r="J32" s="138" t="s">
        <v>198</v>
      </c>
      <c r="K32" s="143" t="s">
        <v>198</v>
      </c>
      <c r="L32" s="139" t="s">
        <v>198</v>
      </c>
      <c r="M32" s="138" t="s">
        <v>198</v>
      </c>
      <c r="N32" s="138" t="s">
        <v>198</v>
      </c>
      <c r="O32" s="138" t="s">
        <v>198</v>
      </c>
      <c r="P32" s="138" t="s">
        <v>198</v>
      </c>
      <c r="Q32" s="138" t="s">
        <v>198</v>
      </c>
      <c r="R32" s="138" t="s">
        <v>198</v>
      </c>
      <c r="S32" s="138" t="s">
        <v>198</v>
      </c>
      <c r="T32" s="138" t="s">
        <v>198</v>
      </c>
      <c r="U32" s="138" t="s">
        <v>198</v>
      </c>
      <c r="V32" s="138" t="s">
        <v>198</v>
      </c>
      <c r="W32" s="138" t="s">
        <v>198</v>
      </c>
      <c r="X32" s="138" t="s">
        <v>198</v>
      </c>
      <c r="Y32" s="138" t="s">
        <v>198</v>
      </c>
      <c r="Z32" s="138" t="s">
        <v>198</v>
      </c>
      <c r="AA32" s="138" t="s">
        <v>198</v>
      </c>
      <c r="AB32" s="138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x14ac:dyDescent="0.25">
      <c r="A33" s="99"/>
      <c r="B33" s="95" t="s">
        <v>49</v>
      </c>
      <c r="C33" s="138" t="s">
        <v>198</v>
      </c>
      <c r="D33" s="138" t="s">
        <v>198</v>
      </c>
      <c r="E33" s="138" t="s">
        <v>198</v>
      </c>
      <c r="F33" s="138" t="s">
        <v>198</v>
      </c>
      <c r="G33" s="138" t="s">
        <v>198</v>
      </c>
      <c r="H33" s="138" t="s">
        <v>198</v>
      </c>
      <c r="I33" s="138" t="s">
        <v>198</v>
      </c>
      <c r="J33" s="138" t="s">
        <v>198</v>
      </c>
      <c r="K33" s="143" t="s">
        <v>198</v>
      </c>
      <c r="L33" s="139" t="s">
        <v>198</v>
      </c>
      <c r="M33" s="138" t="s">
        <v>198</v>
      </c>
      <c r="N33" s="140" t="s">
        <v>198</v>
      </c>
      <c r="O33" s="138" t="s">
        <v>198</v>
      </c>
      <c r="P33" s="138" t="s">
        <v>198</v>
      </c>
      <c r="Q33" s="138" t="s">
        <v>198</v>
      </c>
      <c r="R33" s="138" t="s">
        <v>198</v>
      </c>
      <c r="S33" s="138" t="s">
        <v>198</v>
      </c>
      <c r="T33" s="138" t="s">
        <v>198</v>
      </c>
      <c r="U33" s="138" t="s">
        <v>198</v>
      </c>
      <c r="V33" s="138" t="s">
        <v>198</v>
      </c>
      <c r="W33" s="138" t="s">
        <v>198</v>
      </c>
      <c r="X33" s="138" t="s">
        <v>198</v>
      </c>
      <c r="Y33" s="138" t="s">
        <v>198</v>
      </c>
      <c r="Z33" s="138" t="s">
        <v>198</v>
      </c>
      <c r="AA33" s="138" t="s">
        <v>198</v>
      </c>
      <c r="AB33" s="138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x14ac:dyDescent="0.25">
      <c r="A34" s="99"/>
      <c r="B34" s="95" t="s">
        <v>50</v>
      </c>
      <c r="C34" s="138" t="s">
        <v>198</v>
      </c>
      <c r="D34" s="138" t="s">
        <v>198</v>
      </c>
      <c r="E34" s="138" t="s">
        <v>198</v>
      </c>
      <c r="F34" s="138" t="s">
        <v>198</v>
      </c>
      <c r="G34" s="138" t="s">
        <v>198</v>
      </c>
      <c r="H34" s="138" t="s">
        <v>198</v>
      </c>
      <c r="I34" s="138" t="s">
        <v>198</v>
      </c>
      <c r="J34" s="138" t="s">
        <v>198</v>
      </c>
      <c r="K34" s="143" t="s">
        <v>198</v>
      </c>
      <c r="L34" s="139" t="s">
        <v>198</v>
      </c>
      <c r="M34" s="138" t="s">
        <v>198</v>
      </c>
      <c r="N34" s="140" t="s">
        <v>198</v>
      </c>
      <c r="O34" s="138" t="s">
        <v>198</v>
      </c>
      <c r="P34" s="140" t="s">
        <v>198</v>
      </c>
      <c r="Q34" s="138" t="s">
        <v>198</v>
      </c>
      <c r="R34" s="143" t="s">
        <v>198</v>
      </c>
      <c r="S34" s="138" t="s">
        <v>198</v>
      </c>
      <c r="T34" s="138" t="s">
        <v>198</v>
      </c>
      <c r="U34" s="138" t="s">
        <v>198</v>
      </c>
      <c r="V34" s="138" t="s">
        <v>198</v>
      </c>
      <c r="W34" s="138" t="s">
        <v>198</v>
      </c>
      <c r="X34" s="138" t="s">
        <v>198</v>
      </c>
      <c r="Y34" s="138" t="s">
        <v>198</v>
      </c>
      <c r="Z34" s="138" t="s">
        <v>198</v>
      </c>
      <c r="AA34" s="138" t="s">
        <v>198</v>
      </c>
      <c r="AB34" s="138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x14ac:dyDescent="0.25">
      <c r="A35" s="99"/>
      <c r="B35" s="95" t="s">
        <v>51</v>
      </c>
      <c r="C35" s="138" t="s">
        <v>198</v>
      </c>
      <c r="D35" s="143" t="s">
        <v>198</v>
      </c>
      <c r="E35" s="138" t="s">
        <v>198</v>
      </c>
      <c r="F35" s="140" t="s">
        <v>198</v>
      </c>
      <c r="G35" s="138" t="s">
        <v>198</v>
      </c>
      <c r="H35" s="143" t="s">
        <v>198</v>
      </c>
      <c r="I35" s="138" t="s">
        <v>198</v>
      </c>
      <c r="J35" s="138" t="s">
        <v>198</v>
      </c>
      <c r="K35" s="143" t="s">
        <v>198</v>
      </c>
      <c r="L35" s="138" t="s">
        <v>198</v>
      </c>
      <c r="M35" s="143" t="s">
        <v>198</v>
      </c>
      <c r="N35" s="138" t="s">
        <v>198</v>
      </c>
      <c r="O35" s="138" t="s">
        <v>198</v>
      </c>
      <c r="P35" s="138" t="s">
        <v>198</v>
      </c>
      <c r="Q35" s="138" t="s">
        <v>198</v>
      </c>
      <c r="R35" s="139" t="s">
        <v>198</v>
      </c>
      <c r="S35" s="138" t="s">
        <v>198</v>
      </c>
      <c r="T35" s="138" t="s">
        <v>198</v>
      </c>
      <c r="U35" s="140" t="s">
        <v>198</v>
      </c>
      <c r="V35" s="138" t="s">
        <v>198</v>
      </c>
      <c r="W35" s="138" t="s">
        <v>198</v>
      </c>
      <c r="X35" s="138" t="s">
        <v>198</v>
      </c>
      <c r="Y35" s="138" t="s">
        <v>198</v>
      </c>
      <c r="Z35" s="138" t="s">
        <v>198</v>
      </c>
      <c r="AA35" s="138" t="s">
        <v>198</v>
      </c>
      <c r="AB35" s="138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x14ac:dyDescent="0.25">
      <c r="A36" s="99"/>
      <c r="B36" s="95" t="s">
        <v>52</v>
      </c>
      <c r="C36" s="138" t="s">
        <v>198</v>
      </c>
      <c r="D36" s="139" t="s">
        <v>198</v>
      </c>
      <c r="E36" s="138" t="s">
        <v>198</v>
      </c>
      <c r="F36" s="140" t="s">
        <v>198</v>
      </c>
      <c r="G36" s="138" t="s">
        <v>198</v>
      </c>
      <c r="H36" s="143" t="s">
        <v>198</v>
      </c>
      <c r="I36" s="138" t="s">
        <v>198</v>
      </c>
      <c r="J36" s="138" t="s">
        <v>198</v>
      </c>
      <c r="K36" s="143" t="s">
        <v>198</v>
      </c>
      <c r="L36" s="138" t="s">
        <v>198</v>
      </c>
      <c r="M36" s="138" t="s">
        <v>198</v>
      </c>
      <c r="N36" s="138" t="s">
        <v>198</v>
      </c>
      <c r="O36" s="138" t="s">
        <v>198</v>
      </c>
      <c r="P36" s="138" t="s">
        <v>198</v>
      </c>
      <c r="Q36" s="138" t="s">
        <v>198</v>
      </c>
      <c r="R36" s="139" t="s">
        <v>198</v>
      </c>
      <c r="S36" s="138" t="s">
        <v>198</v>
      </c>
      <c r="T36" s="138" t="s">
        <v>198</v>
      </c>
      <c r="U36" s="140" t="s">
        <v>198</v>
      </c>
      <c r="V36" s="138" t="s">
        <v>198</v>
      </c>
      <c r="W36" s="140" t="s">
        <v>198</v>
      </c>
      <c r="X36" s="140" t="s">
        <v>198</v>
      </c>
      <c r="Y36" s="140" t="s">
        <v>198</v>
      </c>
      <c r="Z36" s="140" t="s">
        <v>198</v>
      </c>
      <c r="AA36" s="140" t="s">
        <v>198</v>
      </c>
      <c r="AB36" s="140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x14ac:dyDescent="0.25">
      <c r="A37" s="99"/>
      <c r="B37" s="95" t="s">
        <v>53</v>
      </c>
      <c r="C37" s="138" t="s">
        <v>198</v>
      </c>
      <c r="D37" s="139" t="s">
        <v>198</v>
      </c>
      <c r="E37" s="138" t="s">
        <v>198</v>
      </c>
      <c r="F37" s="138" t="s">
        <v>198</v>
      </c>
      <c r="G37" s="140" t="s">
        <v>198</v>
      </c>
      <c r="H37" s="143" t="s">
        <v>198</v>
      </c>
      <c r="I37" s="138" t="s">
        <v>198</v>
      </c>
      <c r="J37" s="138" t="s">
        <v>198</v>
      </c>
      <c r="K37" s="143" t="s">
        <v>198</v>
      </c>
      <c r="L37" s="138" t="s">
        <v>198</v>
      </c>
      <c r="M37" s="138" t="s">
        <v>198</v>
      </c>
      <c r="N37" s="138" t="s">
        <v>198</v>
      </c>
      <c r="O37" s="138" t="s">
        <v>198</v>
      </c>
      <c r="P37" s="138" t="s">
        <v>198</v>
      </c>
      <c r="Q37" s="138" t="s">
        <v>198</v>
      </c>
      <c r="R37" s="139" t="s">
        <v>198</v>
      </c>
      <c r="S37" s="138" t="s">
        <v>198</v>
      </c>
      <c r="T37" s="140" t="s">
        <v>198</v>
      </c>
      <c r="U37" s="140" t="s">
        <v>198</v>
      </c>
      <c r="V37" s="140" t="s">
        <v>198</v>
      </c>
      <c r="W37" s="140" t="s">
        <v>198</v>
      </c>
      <c r="X37" s="140" t="s">
        <v>198</v>
      </c>
      <c r="Y37" s="140" t="s">
        <v>198</v>
      </c>
      <c r="Z37" s="140" t="s">
        <v>198</v>
      </c>
      <c r="AA37" s="140" t="s">
        <v>198</v>
      </c>
      <c r="AB37" s="140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x14ac:dyDescent="0.25">
      <c r="A38" s="99"/>
      <c r="B38" s="95" t="s">
        <v>42</v>
      </c>
      <c r="C38" s="138" t="s">
        <v>198</v>
      </c>
      <c r="D38" s="138" t="s">
        <v>198</v>
      </c>
      <c r="E38" s="138" t="s">
        <v>198</v>
      </c>
      <c r="F38" s="138" t="s">
        <v>198</v>
      </c>
      <c r="G38" s="140" t="s">
        <v>198</v>
      </c>
      <c r="H38" s="143" t="s">
        <v>198</v>
      </c>
      <c r="I38" s="138" t="s">
        <v>198</v>
      </c>
      <c r="J38" s="140" t="s">
        <v>198</v>
      </c>
      <c r="K38" s="138" t="s">
        <v>198</v>
      </c>
      <c r="L38" s="139" t="s">
        <v>198</v>
      </c>
      <c r="M38" s="138" t="s">
        <v>198</v>
      </c>
      <c r="N38" s="140" t="s">
        <v>198</v>
      </c>
      <c r="O38" s="138" t="s">
        <v>198</v>
      </c>
      <c r="P38" s="140" t="s">
        <v>198</v>
      </c>
      <c r="Q38" s="138" t="s">
        <v>198</v>
      </c>
      <c r="R38" s="143" t="s">
        <v>198</v>
      </c>
      <c r="S38" s="138" t="s">
        <v>198</v>
      </c>
      <c r="T38" s="138" t="s">
        <v>198</v>
      </c>
      <c r="U38" s="138" t="s">
        <v>198</v>
      </c>
      <c r="V38" s="138" t="s">
        <v>198</v>
      </c>
      <c r="W38" s="138" t="s">
        <v>198</v>
      </c>
      <c r="X38" s="138" t="s">
        <v>198</v>
      </c>
      <c r="Y38" s="138" t="s">
        <v>198</v>
      </c>
      <c r="Z38" s="138" t="s">
        <v>198</v>
      </c>
      <c r="AA38" s="138" t="s">
        <v>198</v>
      </c>
      <c r="AB38" s="138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x14ac:dyDescent="0.25">
      <c r="A39" s="96">
        <v>2013</v>
      </c>
      <c r="B39" s="97" t="s">
        <v>43</v>
      </c>
      <c r="C39" s="141" t="s">
        <v>198</v>
      </c>
      <c r="D39" s="141" t="s">
        <v>198</v>
      </c>
      <c r="E39" s="141" t="s">
        <v>198</v>
      </c>
      <c r="F39" s="142" t="s">
        <v>198</v>
      </c>
      <c r="G39" s="142" t="s">
        <v>198</v>
      </c>
      <c r="H39" s="141" t="s">
        <v>198</v>
      </c>
      <c r="I39" s="141" t="s">
        <v>198</v>
      </c>
      <c r="J39" s="142" t="s">
        <v>198</v>
      </c>
      <c r="K39" s="142" t="s">
        <v>198</v>
      </c>
      <c r="L39" s="142" t="s">
        <v>198</v>
      </c>
      <c r="M39" s="142" t="s">
        <v>198</v>
      </c>
      <c r="N39" s="141" t="s">
        <v>198</v>
      </c>
      <c r="O39" s="141" t="s">
        <v>198</v>
      </c>
      <c r="P39" s="141" t="s">
        <v>198</v>
      </c>
      <c r="Q39" s="141" t="s">
        <v>198</v>
      </c>
      <c r="R39" s="141" t="s">
        <v>198</v>
      </c>
      <c r="S39" s="141" t="s">
        <v>198</v>
      </c>
      <c r="T39" s="142" t="s">
        <v>198</v>
      </c>
      <c r="U39" s="142" t="s">
        <v>198</v>
      </c>
      <c r="V39" s="142" t="s">
        <v>198</v>
      </c>
      <c r="W39" s="142" t="s">
        <v>198</v>
      </c>
      <c r="X39" s="142" t="s">
        <v>198</v>
      </c>
      <c r="Y39" s="142" t="s">
        <v>198</v>
      </c>
      <c r="Z39" s="142" t="s">
        <v>198</v>
      </c>
      <c r="AA39" s="142" t="s">
        <v>198</v>
      </c>
      <c r="AB39" s="142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x14ac:dyDescent="0.25">
      <c r="A40" s="99"/>
      <c r="B40" s="95" t="s">
        <v>44</v>
      </c>
      <c r="C40" s="138" t="s">
        <v>198</v>
      </c>
      <c r="D40" s="138" t="s">
        <v>198</v>
      </c>
      <c r="E40" s="138" t="s">
        <v>198</v>
      </c>
      <c r="F40" s="138" t="s">
        <v>198</v>
      </c>
      <c r="G40" s="138" t="s">
        <v>198</v>
      </c>
      <c r="H40" s="138" t="s">
        <v>198</v>
      </c>
      <c r="I40" s="138" t="s">
        <v>198</v>
      </c>
      <c r="J40" s="140" t="s">
        <v>198</v>
      </c>
      <c r="K40" s="138" t="s">
        <v>198</v>
      </c>
      <c r="L40" s="138" t="s">
        <v>198</v>
      </c>
      <c r="M40" s="138" t="s">
        <v>198</v>
      </c>
      <c r="N40" s="138" t="s">
        <v>198</v>
      </c>
      <c r="O40" s="138" t="s">
        <v>198</v>
      </c>
      <c r="P40" s="138" t="s">
        <v>198</v>
      </c>
      <c r="Q40" s="138" t="s">
        <v>198</v>
      </c>
      <c r="R40" s="139" t="s">
        <v>198</v>
      </c>
      <c r="S40" s="138" t="s">
        <v>198</v>
      </c>
      <c r="T40" s="138" t="s">
        <v>198</v>
      </c>
      <c r="U40" s="140" t="s">
        <v>198</v>
      </c>
      <c r="V40" s="138" t="s">
        <v>198</v>
      </c>
      <c r="W40" s="138" t="s">
        <v>198</v>
      </c>
      <c r="X40" s="138" t="s">
        <v>198</v>
      </c>
      <c r="Y40" s="138" t="s">
        <v>198</v>
      </c>
      <c r="Z40" s="138" t="s">
        <v>198</v>
      </c>
      <c r="AA40" s="138" t="s">
        <v>198</v>
      </c>
      <c r="AB40" s="138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x14ac:dyDescent="0.25">
      <c r="A41" s="99"/>
      <c r="B41" s="95" t="s">
        <v>45</v>
      </c>
      <c r="C41" s="138" t="s">
        <v>198</v>
      </c>
      <c r="D41" s="138" t="s">
        <v>198</v>
      </c>
      <c r="E41" s="138" t="s">
        <v>198</v>
      </c>
      <c r="F41" s="138" t="s">
        <v>198</v>
      </c>
      <c r="G41" s="138" t="s">
        <v>198</v>
      </c>
      <c r="H41" s="138" t="s">
        <v>198</v>
      </c>
      <c r="I41" s="138" t="s">
        <v>198</v>
      </c>
      <c r="J41" s="140" t="s">
        <v>198</v>
      </c>
      <c r="K41" s="138" t="s">
        <v>198</v>
      </c>
      <c r="L41" s="138" t="s">
        <v>198</v>
      </c>
      <c r="M41" s="138" t="s">
        <v>198</v>
      </c>
      <c r="N41" s="138" t="s">
        <v>198</v>
      </c>
      <c r="O41" s="138" t="s">
        <v>198</v>
      </c>
      <c r="P41" s="138" t="s">
        <v>198</v>
      </c>
      <c r="Q41" s="138" t="s">
        <v>198</v>
      </c>
      <c r="R41" s="139" t="s">
        <v>198</v>
      </c>
      <c r="S41" s="138" t="s">
        <v>198</v>
      </c>
      <c r="T41" s="138" t="s">
        <v>198</v>
      </c>
      <c r="U41" s="140" t="s">
        <v>198</v>
      </c>
      <c r="V41" s="138" t="s">
        <v>198</v>
      </c>
      <c r="W41" s="140" t="s">
        <v>198</v>
      </c>
      <c r="X41" s="140" t="s">
        <v>198</v>
      </c>
      <c r="Y41" s="140" t="s">
        <v>198</v>
      </c>
      <c r="Z41" s="140" t="s">
        <v>198</v>
      </c>
      <c r="AA41" s="140" t="s">
        <v>198</v>
      </c>
      <c r="AB41" s="140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x14ac:dyDescent="0.25">
      <c r="A42" s="99"/>
      <c r="B42" s="95" t="s">
        <v>46</v>
      </c>
      <c r="C42" s="138" t="s">
        <v>198</v>
      </c>
      <c r="D42" s="138" t="s">
        <v>198</v>
      </c>
      <c r="E42" s="138" t="s">
        <v>198</v>
      </c>
      <c r="F42" s="138" t="s">
        <v>198</v>
      </c>
      <c r="G42" s="140" t="s">
        <v>198</v>
      </c>
      <c r="H42" s="138" t="s">
        <v>198</v>
      </c>
      <c r="I42" s="138" t="s">
        <v>198</v>
      </c>
      <c r="J42" s="140" t="s">
        <v>198</v>
      </c>
      <c r="K42" s="140" t="s">
        <v>198</v>
      </c>
      <c r="L42" s="139" t="s">
        <v>198</v>
      </c>
      <c r="M42" s="138" t="s">
        <v>198</v>
      </c>
      <c r="N42" s="140" t="s">
        <v>198</v>
      </c>
      <c r="O42" s="138" t="s">
        <v>198</v>
      </c>
      <c r="P42" s="140" t="s">
        <v>198</v>
      </c>
      <c r="Q42" s="138" t="s">
        <v>198</v>
      </c>
      <c r="R42" s="143" t="s">
        <v>198</v>
      </c>
      <c r="S42" s="138" t="s">
        <v>198</v>
      </c>
      <c r="T42" s="140" t="s">
        <v>198</v>
      </c>
      <c r="U42" s="140" t="s">
        <v>198</v>
      </c>
      <c r="V42" s="140" t="s">
        <v>198</v>
      </c>
      <c r="W42" s="140" t="s">
        <v>198</v>
      </c>
      <c r="X42" s="140" t="s">
        <v>198</v>
      </c>
      <c r="Y42" s="140" t="s">
        <v>198</v>
      </c>
      <c r="Z42" s="140" t="s">
        <v>198</v>
      </c>
      <c r="AA42" s="140" t="s">
        <v>198</v>
      </c>
      <c r="AB42" s="140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x14ac:dyDescent="0.25">
      <c r="A43" s="99"/>
      <c r="B43" s="95" t="s">
        <v>47</v>
      </c>
      <c r="C43" s="138" t="s">
        <v>198</v>
      </c>
      <c r="D43" s="138" t="s">
        <v>198</v>
      </c>
      <c r="E43" s="138" t="s">
        <v>198</v>
      </c>
      <c r="F43" s="138" t="s">
        <v>198</v>
      </c>
      <c r="G43" s="140" t="s">
        <v>198</v>
      </c>
      <c r="H43" s="138" t="s">
        <v>198</v>
      </c>
      <c r="I43" s="138" t="s">
        <v>198</v>
      </c>
      <c r="J43" s="140" t="s">
        <v>198</v>
      </c>
      <c r="K43" s="140" t="s">
        <v>198</v>
      </c>
      <c r="L43" s="138" t="s">
        <v>198</v>
      </c>
      <c r="M43" s="143" t="s">
        <v>198</v>
      </c>
      <c r="N43" s="138" t="s">
        <v>198</v>
      </c>
      <c r="O43" s="138" t="s">
        <v>198</v>
      </c>
      <c r="P43" s="138" t="s">
        <v>198</v>
      </c>
      <c r="Q43" s="138" t="s">
        <v>198</v>
      </c>
      <c r="R43" s="139" t="s">
        <v>198</v>
      </c>
      <c r="S43" s="138" t="s">
        <v>198</v>
      </c>
      <c r="T43" s="138" t="s">
        <v>198</v>
      </c>
      <c r="U43" s="138" t="s">
        <v>198</v>
      </c>
      <c r="V43" s="138" t="s">
        <v>198</v>
      </c>
      <c r="W43" s="138" t="s">
        <v>198</v>
      </c>
      <c r="X43" s="138" t="s">
        <v>198</v>
      </c>
      <c r="Y43" s="138" t="s">
        <v>198</v>
      </c>
      <c r="Z43" s="138" t="s">
        <v>198</v>
      </c>
      <c r="AA43" s="138" t="s">
        <v>198</v>
      </c>
      <c r="AB43" s="138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x14ac:dyDescent="0.25">
      <c r="A44" s="99"/>
      <c r="B44" s="95" t="s">
        <v>48</v>
      </c>
      <c r="C44" s="138" t="s">
        <v>198</v>
      </c>
      <c r="D44" s="138" t="s">
        <v>198</v>
      </c>
      <c r="E44" s="138" t="s">
        <v>198</v>
      </c>
      <c r="F44" s="138" t="s">
        <v>198</v>
      </c>
      <c r="G44" s="140" t="s">
        <v>198</v>
      </c>
      <c r="H44" s="138" t="s">
        <v>198</v>
      </c>
      <c r="I44" s="138" t="s">
        <v>198</v>
      </c>
      <c r="J44" s="140" t="s">
        <v>198</v>
      </c>
      <c r="K44" s="140" t="s">
        <v>198</v>
      </c>
      <c r="L44" s="138" t="s">
        <v>198</v>
      </c>
      <c r="M44" s="138" t="s">
        <v>198</v>
      </c>
      <c r="N44" s="138" t="s">
        <v>198</v>
      </c>
      <c r="O44" s="138" t="s">
        <v>198</v>
      </c>
      <c r="P44" s="138" t="s">
        <v>198</v>
      </c>
      <c r="Q44" s="138" t="s">
        <v>198</v>
      </c>
      <c r="R44" s="139" t="s">
        <v>198</v>
      </c>
      <c r="S44" s="138" t="s">
        <v>198</v>
      </c>
      <c r="T44" s="138" t="s">
        <v>198</v>
      </c>
      <c r="U44" s="140" t="s">
        <v>198</v>
      </c>
      <c r="V44" s="140" t="s">
        <v>198</v>
      </c>
      <c r="W44" s="140" t="s">
        <v>198</v>
      </c>
      <c r="X44" s="140" t="s">
        <v>198</v>
      </c>
      <c r="Y44" s="140" t="s">
        <v>198</v>
      </c>
      <c r="Z44" s="140" t="s">
        <v>198</v>
      </c>
      <c r="AA44" s="140" t="s">
        <v>198</v>
      </c>
      <c r="AB44" s="140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x14ac:dyDescent="0.25">
      <c r="A45" s="99"/>
      <c r="B45" s="95" t="s">
        <v>49</v>
      </c>
      <c r="C45" s="138" t="s">
        <v>198</v>
      </c>
      <c r="D45" s="138" t="s">
        <v>198</v>
      </c>
      <c r="E45" s="138" t="s">
        <v>198</v>
      </c>
      <c r="F45" s="138" t="s">
        <v>198</v>
      </c>
      <c r="G45" s="140" t="s">
        <v>198</v>
      </c>
      <c r="H45" s="138" t="s">
        <v>198</v>
      </c>
      <c r="I45" s="138" t="s">
        <v>198</v>
      </c>
      <c r="J45" s="140" t="s">
        <v>198</v>
      </c>
      <c r="K45" s="140" t="s">
        <v>198</v>
      </c>
      <c r="L45" s="140" t="s">
        <v>198</v>
      </c>
      <c r="M45" s="140" t="s">
        <v>198</v>
      </c>
      <c r="N45" s="138" t="s">
        <v>198</v>
      </c>
      <c r="O45" s="138" t="s">
        <v>198</v>
      </c>
      <c r="P45" s="140" t="s">
        <v>198</v>
      </c>
      <c r="Q45" s="138" t="s">
        <v>198</v>
      </c>
      <c r="R45" s="138" t="s">
        <v>198</v>
      </c>
      <c r="S45" s="138" t="s">
        <v>198</v>
      </c>
      <c r="T45" s="138" t="s">
        <v>198</v>
      </c>
      <c r="U45" s="140" t="s">
        <v>198</v>
      </c>
      <c r="V45" s="140" t="s">
        <v>198</v>
      </c>
      <c r="W45" s="140" t="s">
        <v>198</v>
      </c>
      <c r="X45" s="140" t="s">
        <v>198</v>
      </c>
      <c r="Y45" s="140" t="s">
        <v>198</v>
      </c>
      <c r="Z45" s="140" t="s">
        <v>198</v>
      </c>
      <c r="AA45" s="140" t="s">
        <v>198</v>
      </c>
      <c r="AB45" s="140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x14ac:dyDescent="0.25">
      <c r="A46" s="99"/>
      <c r="B46" s="95" t="s">
        <v>50</v>
      </c>
      <c r="C46" s="138" t="s">
        <v>198</v>
      </c>
      <c r="D46" s="138" t="s">
        <v>198</v>
      </c>
      <c r="E46" s="138" t="s">
        <v>198</v>
      </c>
      <c r="F46" s="140" t="s">
        <v>198</v>
      </c>
      <c r="G46" s="140" t="s">
        <v>198</v>
      </c>
      <c r="H46" s="138" t="s">
        <v>198</v>
      </c>
      <c r="I46" s="138" t="s">
        <v>198</v>
      </c>
      <c r="J46" s="140" t="s">
        <v>198</v>
      </c>
      <c r="K46" s="140" t="s">
        <v>198</v>
      </c>
      <c r="L46" s="140" t="s">
        <v>198</v>
      </c>
      <c r="M46" s="140" t="s">
        <v>198</v>
      </c>
      <c r="N46" s="138" t="s">
        <v>198</v>
      </c>
      <c r="O46" s="138" t="s">
        <v>198</v>
      </c>
      <c r="P46" s="138" t="s">
        <v>198</v>
      </c>
      <c r="Q46" s="138" t="s">
        <v>198</v>
      </c>
      <c r="R46" s="138" t="s">
        <v>198</v>
      </c>
      <c r="S46" s="138" t="s">
        <v>198</v>
      </c>
      <c r="T46" s="138" t="s">
        <v>198</v>
      </c>
      <c r="U46" s="140" t="s">
        <v>198</v>
      </c>
      <c r="V46" s="140" t="s">
        <v>198</v>
      </c>
      <c r="W46" s="140" t="s">
        <v>198</v>
      </c>
      <c r="X46" s="140" t="s">
        <v>198</v>
      </c>
      <c r="Y46" s="140" t="s">
        <v>198</v>
      </c>
      <c r="Z46" s="140" t="s">
        <v>198</v>
      </c>
      <c r="AA46" s="140" t="s">
        <v>198</v>
      </c>
      <c r="AB46" s="140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x14ac:dyDescent="0.25">
      <c r="A47" s="99"/>
      <c r="B47" s="95" t="s">
        <v>51</v>
      </c>
      <c r="C47" s="138" t="s">
        <v>198</v>
      </c>
      <c r="D47" s="138" t="s">
        <v>198</v>
      </c>
      <c r="E47" s="138" t="s">
        <v>198</v>
      </c>
      <c r="F47" s="140" t="s">
        <v>198</v>
      </c>
      <c r="G47" s="140" t="s">
        <v>198</v>
      </c>
      <c r="H47" s="138" t="s">
        <v>198</v>
      </c>
      <c r="I47" s="138" t="s">
        <v>198</v>
      </c>
      <c r="J47" s="140" t="s">
        <v>198</v>
      </c>
      <c r="K47" s="140" t="s">
        <v>198</v>
      </c>
      <c r="L47" s="140" t="s">
        <v>198</v>
      </c>
      <c r="M47" s="140" t="s">
        <v>198</v>
      </c>
      <c r="N47" s="138" t="s">
        <v>198</v>
      </c>
      <c r="O47" s="138" t="s">
        <v>198</v>
      </c>
      <c r="P47" s="138" t="s">
        <v>198</v>
      </c>
      <c r="Q47" s="138" t="s">
        <v>198</v>
      </c>
      <c r="R47" s="138" t="s">
        <v>198</v>
      </c>
      <c r="S47" s="138" t="s">
        <v>198</v>
      </c>
      <c r="T47" s="140" t="s">
        <v>198</v>
      </c>
      <c r="U47" s="140" t="s">
        <v>198</v>
      </c>
      <c r="V47" s="140" t="s">
        <v>198</v>
      </c>
      <c r="W47" s="140" t="s">
        <v>198</v>
      </c>
      <c r="X47" s="140" t="s">
        <v>198</v>
      </c>
      <c r="Y47" s="140" t="s">
        <v>198</v>
      </c>
      <c r="Z47" s="140" t="s">
        <v>198</v>
      </c>
      <c r="AA47" s="140" t="s">
        <v>198</v>
      </c>
      <c r="AB47" s="140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x14ac:dyDescent="0.25">
      <c r="A48" s="99"/>
      <c r="B48" s="95" t="s">
        <v>52</v>
      </c>
      <c r="C48" s="138" t="s">
        <v>198</v>
      </c>
      <c r="D48" s="138" t="s">
        <v>198</v>
      </c>
      <c r="E48" s="138" t="s">
        <v>198</v>
      </c>
      <c r="F48" s="140" t="s">
        <v>198</v>
      </c>
      <c r="G48" s="140" t="s">
        <v>198</v>
      </c>
      <c r="H48" s="138" t="s">
        <v>198</v>
      </c>
      <c r="I48" s="138" t="s">
        <v>198</v>
      </c>
      <c r="J48" s="140" t="s">
        <v>198</v>
      </c>
      <c r="K48" s="140" t="s">
        <v>198</v>
      </c>
      <c r="L48" s="140" t="s">
        <v>198</v>
      </c>
      <c r="M48" s="140" t="s">
        <v>198</v>
      </c>
      <c r="N48" s="138" t="s">
        <v>198</v>
      </c>
      <c r="O48" s="138" t="s">
        <v>198</v>
      </c>
      <c r="P48" s="138" t="s">
        <v>198</v>
      </c>
      <c r="Q48" s="138" t="s">
        <v>198</v>
      </c>
      <c r="R48" s="138" t="s">
        <v>198</v>
      </c>
      <c r="S48" s="138" t="s">
        <v>198</v>
      </c>
      <c r="T48" s="140" t="s">
        <v>198</v>
      </c>
      <c r="U48" s="140" t="s">
        <v>198</v>
      </c>
      <c r="V48" s="140" t="s">
        <v>198</v>
      </c>
      <c r="W48" s="140" t="s">
        <v>198</v>
      </c>
      <c r="X48" s="140" t="s">
        <v>198</v>
      </c>
      <c r="Y48" s="140" t="s">
        <v>198</v>
      </c>
      <c r="Z48" s="140" t="s">
        <v>198</v>
      </c>
      <c r="AA48" s="140" t="s">
        <v>198</v>
      </c>
      <c r="AB48" s="140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x14ac:dyDescent="0.25">
      <c r="A49" s="99"/>
      <c r="B49" s="95" t="s">
        <v>53</v>
      </c>
      <c r="C49" s="138" t="s">
        <v>198</v>
      </c>
      <c r="D49" s="138" t="s">
        <v>198</v>
      </c>
      <c r="E49" s="138" t="s">
        <v>198</v>
      </c>
      <c r="F49" s="140" t="s">
        <v>198</v>
      </c>
      <c r="G49" s="140" t="s">
        <v>198</v>
      </c>
      <c r="H49" s="138" t="s">
        <v>198</v>
      </c>
      <c r="I49" s="138" t="s">
        <v>198</v>
      </c>
      <c r="J49" s="140" t="s">
        <v>198</v>
      </c>
      <c r="K49" s="140" t="s">
        <v>198</v>
      </c>
      <c r="L49" s="140" t="s">
        <v>198</v>
      </c>
      <c r="M49" s="140" t="s">
        <v>198</v>
      </c>
      <c r="N49" s="138" t="s">
        <v>198</v>
      </c>
      <c r="O49" s="138" t="s">
        <v>198</v>
      </c>
      <c r="P49" s="138" t="s">
        <v>198</v>
      </c>
      <c r="Q49" s="138" t="s">
        <v>198</v>
      </c>
      <c r="R49" s="138" t="s">
        <v>198</v>
      </c>
      <c r="S49" s="138" t="s">
        <v>198</v>
      </c>
      <c r="T49" s="140" t="s">
        <v>198</v>
      </c>
      <c r="U49" s="140" t="s">
        <v>198</v>
      </c>
      <c r="V49" s="140" t="s">
        <v>198</v>
      </c>
      <c r="W49" s="140" t="s">
        <v>198</v>
      </c>
      <c r="X49" s="140" t="s">
        <v>198</v>
      </c>
      <c r="Y49" s="140" t="s">
        <v>198</v>
      </c>
      <c r="Z49" s="140" t="s">
        <v>198</v>
      </c>
      <c r="AA49" s="140" t="s">
        <v>198</v>
      </c>
      <c r="AB49" s="140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x14ac:dyDescent="0.25">
      <c r="A50" s="99"/>
      <c r="B50" s="95" t="s">
        <v>42</v>
      </c>
      <c r="C50" s="138" t="s">
        <v>198</v>
      </c>
      <c r="D50" s="138" t="s">
        <v>198</v>
      </c>
      <c r="E50" s="138" t="s">
        <v>198</v>
      </c>
      <c r="F50" s="140" t="s">
        <v>198</v>
      </c>
      <c r="G50" s="140" t="s">
        <v>198</v>
      </c>
      <c r="H50" s="138" t="s">
        <v>198</v>
      </c>
      <c r="I50" s="138" t="s">
        <v>198</v>
      </c>
      <c r="J50" s="140" t="s">
        <v>198</v>
      </c>
      <c r="K50" s="140" t="s">
        <v>198</v>
      </c>
      <c r="L50" s="140" t="s">
        <v>198</v>
      </c>
      <c r="M50" s="140" t="s">
        <v>198</v>
      </c>
      <c r="N50" s="138" t="s">
        <v>198</v>
      </c>
      <c r="O50" s="138" t="s">
        <v>198</v>
      </c>
      <c r="P50" s="138" t="s">
        <v>198</v>
      </c>
      <c r="Q50" s="138" t="s">
        <v>198</v>
      </c>
      <c r="R50" s="138" t="s">
        <v>198</v>
      </c>
      <c r="S50" s="138" t="s">
        <v>198</v>
      </c>
      <c r="T50" s="138" t="s">
        <v>198</v>
      </c>
      <c r="U50" s="140" t="s">
        <v>198</v>
      </c>
      <c r="V50" s="140" t="s">
        <v>198</v>
      </c>
      <c r="W50" s="140" t="s">
        <v>198</v>
      </c>
      <c r="X50" s="140" t="s">
        <v>198</v>
      </c>
      <c r="Y50" s="140" t="s">
        <v>198</v>
      </c>
      <c r="Z50" s="140" t="s">
        <v>198</v>
      </c>
      <c r="AA50" s="140" t="s">
        <v>198</v>
      </c>
      <c r="AB50" s="140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x14ac:dyDescent="0.25">
      <c r="A51" s="96">
        <v>2014</v>
      </c>
      <c r="B51" s="97" t="s">
        <v>43</v>
      </c>
      <c r="C51" s="141" t="s">
        <v>198</v>
      </c>
      <c r="D51" s="141" t="s">
        <v>198</v>
      </c>
      <c r="E51" s="141" t="s">
        <v>198</v>
      </c>
      <c r="F51" s="142" t="s">
        <v>198</v>
      </c>
      <c r="G51" s="142" t="s">
        <v>198</v>
      </c>
      <c r="H51" s="141" t="s">
        <v>198</v>
      </c>
      <c r="I51" s="141" t="s">
        <v>198</v>
      </c>
      <c r="J51" s="142" t="s">
        <v>198</v>
      </c>
      <c r="K51" s="142" t="s">
        <v>198</v>
      </c>
      <c r="L51" s="142" t="s">
        <v>198</v>
      </c>
      <c r="M51" s="142" t="s">
        <v>198</v>
      </c>
      <c r="N51" s="141" t="s">
        <v>198</v>
      </c>
      <c r="O51" s="141" t="s">
        <v>198</v>
      </c>
      <c r="P51" s="141" t="s">
        <v>198</v>
      </c>
      <c r="Q51" s="141" t="s">
        <v>198</v>
      </c>
      <c r="R51" s="141" t="s">
        <v>198</v>
      </c>
      <c r="S51" s="141" t="s">
        <v>198</v>
      </c>
      <c r="T51" s="142" t="s">
        <v>198</v>
      </c>
      <c r="U51" s="142" t="s">
        <v>198</v>
      </c>
      <c r="V51" s="142" t="s">
        <v>198</v>
      </c>
      <c r="W51" s="142" t="s">
        <v>198</v>
      </c>
      <c r="X51" s="142" t="s">
        <v>198</v>
      </c>
      <c r="Y51" s="142" t="s">
        <v>198</v>
      </c>
      <c r="Z51" s="142" t="s">
        <v>198</v>
      </c>
      <c r="AA51" s="142" t="s">
        <v>198</v>
      </c>
      <c r="AB51" s="142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x14ac:dyDescent="0.25">
      <c r="A52" s="100"/>
      <c r="B52" s="101" t="s">
        <v>44</v>
      </c>
      <c r="C52" s="138" t="s">
        <v>198</v>
      </c>
      <c r="D52" s="138" t="s">
        <v>198</v>
      </c>
      <c r="E52" s="138" t="s">
        <v>198</v>
      </c>
      <c r="F52" s="140" t="s">
        <v>198</v>
      </c>
      <c r="G52" s="140" t="s">
        <v>198</v>
      </c>
      <c r="H52" s="138" t="s">
        <v>198</v>
      </c>
      <c r="I52" s="138" t="s">
        <v>198</v>
      </c>
      <c r="J52" s="140" t="s">
        <v>198</v>
      </c>
      <c r="K52" s="140" t="s">
        <v>198</v>
      </c>
      <c r="L52" s="140" t="s">
        <v>198</v>
      </c>
      <c r="M52" s="140" t="s">
        <v>198</v>
      </c>
      <c r="N52" s="138" t="s">
        <v>198</v>
      </c>
      <c r="O52" s="138" t="s">
        <v>198</v>
      </c>
      <c r="P52" s="138" t="s">
        <v>198</v>
      </c>
      <c r="Q52" s="138" t="s">
        <v>198</v>
      </c>
      <c r="R52" s="138" t="s">
        <v>198</v>
      </c>
      <c r="S52" s="138" t="s">
        <v>198</v>
      </c>
      <c r="T52" s="140" t="s">
        <v>198</v>
      </c>
      <c r="U52" s="140" t="s">
        <v>198</v>
      </c>
      <c r="V52" s="138" t="s">
        <v>198</v>
      </c>
      <c r="W52" s="138" t="s">
        <v>198</v>
      </c>
      <c r="X52" s="138" t="s">
        <v>198</v>
      </c>
      <c r="Y52" s="138" t="s">
        <v>198</v>
      </c>
      <c r="Z52" s="138" t="s">
        <v>198</v>
      </c>
      <c r="AA52" s="138" t="s">
        <v>198</v>
      </c>
      <c r="AB52" s="138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x14ac:dyDescent="0.25">
      <c r="A53" s="100"/>
      <c r="B53" s="101" t="s">
        <v>45</v>
      </c>
      <c r="C53" s="138" t="s">
        <v>198</v>
      </c>
      <c r="D53" s="138" t="s">
        <v>198</v>
      </c>
      <c r="E53" s="138" t="s">
        <v>198</v>
      </c>
      <c r="F53" s="140" t="s">
        <v>198</v>
      </c>
      <c r="G53" s="140" t="s">
        <v>198</v>
      </c>
      <c r="H53" s="138" t="s">
        <v>198</v>
      </c>
      <c r="I53" s="138" t="s">
        <v>198</v>
      </c>
      <c r="J53" s="140" t="s">
        <v>198</v>
      </c>
      <c r="K53" s="140" t="s">
        <v>198</v>
      </c>
      <c r="L53" s="140" t="s">
        <v>198</v>
      </c>
      <c r="M53" s="140" t="s">
        <v>198</v>
      </c>
      <c r="N53" s="138" t="s">
        <v>198</v>
      </c>
      <c r="O53" s="138" t="s">
        <v>198</v>
      </c>
      <c r="P53" s="138" t="s">
        <v>198</v>
      </c>
      <c r="Q53" s="138" t="s">
        <v>198</v>
      </c>
      <c r="R53" s="138" t="s">
        <v>198</v>
      </c>
      <c r="S53" s="138" t="s">
        <v>198</v>
      </c>
      <c r="T53" s="140" t="s">
        <v>198</v>
      </c>
      <c r="U53" s="140" t="s">
        <v>198</v>
      </c>
      <c r="V53" s="140" t="s">
        <v>198</v>
      </c>
      <c r="W53" s="140" t="s">
        <v>198</v>
      </c>
      <c r="X53" s="140" t="s">
        <v>198</v>
      </c>
      <c r="Y53" s="140" t="s">
        <v>198</v>
      </c>
      <c r="Z53" s="140" t="s">
        <v>198</v>
      </c>
      <c r="AA53" s="140" t="s">
        <v>198</v>
      </c>
      <c r="AB53" s="140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x14ac:dyDescent="0.25">
      <c r="A54" s="102"/>
      <c r="B54" s="101" t="s">
        <v>46</v>
      </c>
      <c r="C54" s="138" t="s">
        <v>198</v>
      </c>
      <c r="D54" s="138" t="s">
        <v>198</v>
      </c>
      <c r="E54" s="138" t="s">
        <v>198</v>
      </c>
      <c r="F54" s="140" t="s">
        <v>198</v>
      </c>
      <c r="G54" s="140" t="s">
        <v>198</v>
      </c>
      <c r="H54" s="138" t="s">
        <v>198</v>
      </c>
      <c r="I54" s="138" t="s">
        <v>198</v>
      </c>
      <c r="J54" s="140" t="s">
        <v>198</v>
      </c>
      <c r="K54" s="140" t="s">
        <v>198</v>
      </c>
      <c r="L54" s="140" t="s">
        <v>198</v>
      </c>
      <c r="M54" s="140" t="s">
        <v>198</v>
      </c>
      <c r="N54" s="138" t="s">
        <v>198</v>
      </c>
      <c r="O54" s="138" t="s">
        <v>198</v>
      </c>
      <c r="P54" s="138" t="s">
        <v>198</v>
      </c>
      <c r="Q54" s="138" t="s">
        <v>198</v>
      </c>
      <c r="R54" s="138" t="s">
        <v>198</v>
      </c>
      <c r="S54" s="138" t="s">
        <v>198</v>
      </c>
      <c r="T54" s="138" t="s">
        <v>198</v>
      </c>
      <c r="U54" s="140" t="s">
        <v>198</v>
      </c>
      <c r="V54" s="140" t="s">
        <v>198</v>
      </c>
      <c r="W54" s="140" t="s">
        <v>198</v>
      </c>
      <c r="X54" s="140" t="s">
        <v>198</v>
      </c>
      <c r="Y54" s="140" t="s">
        <v>198</v>
      </c>
      <c r="Z54" s="140" t="s">
        <v>198</v>
      </c>
      <c r="AA54" s="140" t="s">
        <v>198</v>
      </c>
      <c r="AB54" s="140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x14ac:dyDescent="0.25">
      <c r="A55" s="102"/>
      <c r="B55" s="101" t="s">
        <v>47</v>
      </c>
      <c r="C55" s="138" t="s">
        <v>198</v>
      </c>
      <c r="D55" s="138" t="s">
        <v>198</v>
      </c>
      <c r="E55" s="138" t="s">
        <v>198</v>
      </c>
      <c r="F55" s="140" t="s">
        <v>198</v>
      </c>
      <c r="G55" s="140" t="s">
        <v>198</v>
      </c>
      <c r="H55" s="138" t="s">
        <v>198</v>
      </c>
      <c r="I55" s="138" t="s">
        <v>198</v>
      </c>
      <c r="J55" s="140" t="s">
        <v>198</v>
      </c>
      <c r="K55" s="140" t="s">
        <v>198</v>
      </c>
      <c r="L55" s="140" t="s">
        <v>198</v>
      </c>
      <c r="M55" s="140" t="s">
        <v>198</v>
      </c>
      <c r="N55" s="138" t="s">
        <v>198</v>
      </c>
      <c r="O55" s="138" t="s">
        <v>198</v>
      </c>
      <c r="P55" s="138" t="s">
        <v>198</v>
      </c>
      <c r="Q55" s="138" t="s">
        <v>198</v>
      </c>
      <c r="R55" s="138" t="s">
        <v>198</v>
      </c>
      <c r="S55" s="138" t="s">
        <v>198</v>
      </c>
      <c r="T55" s="140" t="s">
        <v>198</v>
      </c>
      <c r="U55" s="140" t="s">
        <v>198</v>
      </c>
      <c r="V55" s="140" t="s">
        <v>198</v>
      </c>
      <c r="W55" s="140" t="s">
        <v>198</v>
      </c>
      <c r="X55" s="140" t="s">
        <v>198</v>
      </c>
      <c r="Y55" s="140" t="s">
        <v>198</v>
      </c>
      <c r="Z55" s="140" t="s">
        <v>198</v>
      </c>
      <c r="AA55" s="140" t="s">
        <v>198</v>
      </c>
      <c r="AB55" s="140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x14ac:dyDescent="0.25">
      <c r="A56" s="102"/>
      <c r="B56" s="101" t="s">
        <v>48</v>
      </c>
      <c r="C56" s="138" t="s">
        <v>198</v>
      </c>
      <c r="D56" s="138" t="s">
        <v>198</v>
      </c>
      <c r="E56" s="138" t="s">
        <v>198</v>
      </c>
      <c r="F56" s="140" t="s">
        <v>198</v>
      </c>
      <c r="G56" s="140" t="s">
        <v>198</v>
      </c>
      <c r="H56" s="138" t="s">
        <v>198</v>
      </c>
      <c r="I56" s="138" t="s">
        <v>198</v>
      </c>
      <c r="J56" s="140" t="s">
        <v>198</v>
      </c>
      <c r="K56" s="140" t="s">
        <v>198</v>
      </c>
      <c r="L56" s="140" t="s">
        <v>198</v>
      </c>
      <c r="M56" s="140" t="s">
        <v>198</v>
      </c>
      <c r="N56" s="138" t="s">
        <v>198</v>
      </c>
      <c r="O56" s="138" t="s">
        <v>198</v>
      </c>
      <c r="P56" s="138" t="s">
        <v>198</v>
      </c>
      <c r="Q56" s="138" t="s">
        <v>198</v>
      </c>
      <c r="R56" s="138" t="s">
        <v>198</v>
      </c>
      <c r="S56" s="138" t="s">
        <v>198</v>
      </c>
      <c r="T56" s="140" t="s">
        <v>198</v>
      </c>
      <c r="U56" s="140" t="s">
        <v>198</v>
      </c>
      <c r="V56" s="140" t="s">
        <v>198</v>
      </c>
      <c r="W56" s="140" t="s">
        <v>198</v>
      </c>
      <c r="X56" s="140" t="s">
        <v>198</v>
      </c>
      <c r="Y56" s="140" t="s">
        <v>198</v>
      </c>
      <c r="Z56" s="140" t="s">
        <v>198</v>
      </c>
      <c r="AA56" s="140" t="s">
        <v>198</v>
      </c>
      <c r="AB56" s="140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x14ac:dyDescent="0.25">
      <c r="A57" s="102"/>
      <c r="B57" s="101" t="s">
        <v>49</v>
      </c>
      <c r="C57" s="138" t="s">
        <v>198</v>
      </c>
      <c r="D57" s="138" t="s">
        <v>198</v>
      </c>
      <c r="E57" s="138" t="s">
        <v>198</v>
      </c>
      <c r="F57" s="140" t="s">
        <v>198</v>
      </c>
      <c r="G57" s="140" t="s">
        <v>198</v>
      </c>
      <c r="H57" s="138" t="s">
        <v>198</v>
      </c>
      <c r="I57" s="138" t="s">
        <v>198</v>
      </c>
      <c r="J57" s="140" t="s">
        <v>198</v>
      </c>
      <c r="K57" s="140" t="s">
        <v>198</v>
      </c>
      <c r="L57" s="140" t="s">
        <v>198</v>
      </c>
      <c r="M57" s="140" t="s">
        <v>198</v>
      </c>
      <c r="N57" s="138" t="s">
        <v>198</v>
      </c>
      <c r="O57" s="138" t="s">
        <v>198</v>
      </c>
      <c r="P57" s="138" t="s">
        <v>198</v>
      </c>
      <c r="Q57" s="138" t="s">
        <v>198</v>
      </c>
      <c r="R57" s="138" t="s">
        <v>198</v>
      </c>
      <c r="S57" s="138" t="s">
        <v>198</v>
      </c>
      <c r="T57" s="140" t="s">
        <v>198</v>
      </c>
      <c r="U57" s="140" t="s">
        <v>198</v>
      </c>
      <c r="V57" s="140" t="s">
        <v>198</v>
      </c>
      <c r="W57" s="140" t="s">
        <v>198</v>
      </c>
      <c r="X57" s="140" t="s">
        <v>198</v>
      </c>
      <c r="Y57" s="140" t="s">
        <v>198</v>
      </c>
      <c r="Z57" s="140" t="s">
        <v>198</v>
      </c>
      <c r="AA57" s="140" t="s">
        <v>198</v>
      </c>
      <c r="AB57" s="140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x14ac:dyDescent="0.25">
      <c r="A58" s="102"/>
      <c r="B58" s="101" t="s">
        <v>50</v>
      </c>
      <c r="C58" s="138" t="s">
        <v>198</v>
      </c>
      <c r="D58" s="138" t="s">
        <v>198</v>
      </c>
      <c r="E58" s="138" t="s">
        <v>198</v>
      </c>
      <c r="F58" s="140" t="s">
        <v>198</v>
      </c>
      <c r="G58" s="140" t="s">
        <v>198</v>
      </c>
      <c r="H58" s="138" t="s">
        <v>198</v>
      </c>
      <c r="I58" s="138" t="s">
        <v>198</v>
      </c>
      <c r="J58" s="140" t="s">
        <v>198</v>
      </c>
      <c r="K58" s="140" t="s">
        <v>198</v>
      </c>
      <c r="L58" s="140" t="s">
        <v>198</v>
      </c>
      <c r="M58" s="140" t="s">
        <v>198</v>
      </c>
      <c r="N58" s="138" t="s">
        <v>198</v>
      </c>
      <c r="O58" s="138" t="s">
        <v>198</v>
      </c>
      <c r="P58" s="138" t="s">
        <v>198</v>
      </c>
      <c r="Q58" s="138" t="s">
        <v>198</v>
      </c>
      <c r="R58" s="138" t="s">
        <v>198</v>
      </c>
      <c r="S58" s="138" t="s">
        <v>198</v>
      </c>
      <c r="T58" s="140" t="s">
        <v>198</v>
      </c>
      <c r="U58" s="140" t="s">
        <v>198</v>
      </c>
      <c r="V58" s="140" t="s">
        <v>198</v>
      </c>
      <c r="W58" s="140" t="s">
        <v>198</v>
      </c>
      <c r="X58" s="140" t="s">
        <v>198</v>
      </c>
      <c r="Y58" s="140" t="s">
        <v>198</v>
      </c>
      <c r="Z58" s="140" t="s">
        <v>198</v>
      </c>
      <c r="AA58" s="140" t="s">
        <v>198</v>
      </c>
      <c r="AB58" s="140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x14ac:dyDescent="0.25">
      <c r="A59" s="102"/>
      <c r="B59" s="101" t="s">
        <v>51</v>
      </c>
      <c r="C59" s="138" t="s">
        <v>198</v>
      </c>
      <c r="D59" s="138" t="s">
        <v>198</v>
      </c>
      <c r="E59" s="138" t="s">
        <v>198</v>
      </c>
      <c r="F59" s="140" t="s">
        <v>198</v>
      </c>
      <c r="G59" s="140" t="s">
        <v>198</v>
      </c>
      <c r="H59" s="138" t="s">
        <v>198</v>
      </c>
      <c r="I59" s="138" t="s">
        <v>198</v>
      </c>
      <c r="J59" s="140" t="s">
        <v>198</v>
      </c>
      <c r="K59" s="140" t="s">
        <v>198</v>
      </c>
      <c r="L59" s="140" t="s">
        <v>198</v>
      </c>
      <c r="M59" s="140" t="s">
        <v>198</v>
      </c>
      <c r="N59" s="138" t="s">
        <v>198</v>
      </c>
      <c r="O59" s="138" t="s">
        <v>198</v>
      </c>
      <c r="P59" s="138" t="s">
        <v>198</v>
      </c>
      <c r="Q59" s="138" t="s">
        <v>198</v>
      </c>
      <c r="R59" s="138" t="s">
        <v>198</v>
      </c>
      <c r="S59" s="138" t="s">
        <v>198</v>
      </c>
      <c r="T59" s="140" t="s">
        <v>198</v>
      </c>
      <c r="U59" s="140" t="s">
        <v>198</v>
      </c>
      <c r="V59" s="140" t="s">
        <v>198</v>
      </c>
      <c r="W59" s="140" t="s">
        <v>198</v>
      </c>
      <c r="X59" s="140" t="s">
        <v>198</v>
      </c>
      <c r="Y59" s="140" t="s">
        <v>198</v>
      </c>
      <c r="Z59" s="140" t="s">
        <v>198</v>
      </c>
      <c r="AA59" s="140" t="s">
        <v>198</v>
      </c>
      <c r="AB59" s="140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x14ac:dyDescent="0.25">
      <c r="A60" s="102"/>
      <c r="B60" s="101" t="s">
        <v>52</v>
      </c>
      <c r="C60" s="138" t="s">
        <v>198</v>
      </c>
      <c r="D60" s="138" t="s">
        <v>198</v>
      </c>
      <c r="E60" s="138" t="s">
        <v>198</v>
      </c>
      <c r="F60" s="140" t="s">
        <v>198</v>
      </c>
      <c r="G60" s="140" t="s">
        <v>198</v>
      </c>
      <c r="H60" s="138" t="s">
        <v>198</v>
      </c>
      <c r="I60" s="138" t="s">
        <v>198</v>
      </c>
      <c r="J60" s="140" t="s">
        <v>198</v>
      </c>
      <c r="K60" s="140" t="s">
        <v>198</v>
      </c>
      <c r="L60" s="140" t="s">
        <v>198</v>
      </c>
      <c r="M60" s="140" t="s">
        <v>198</v>
      </c>
      <c r="N60" s="138" t="s">
        <v>198</v>
      </c>
      <c r="O60" s="138" t="s">
        <v>198</v>
      </c>
      <c r="P60" s="138" t="s">
        <v>198</v>
      </c>
      <c r="Q60" s="138" t="s">
        <v>198</v>
      </c>
      <c r="R60" s="138" t="s">
        <v>198</v>
      </c>
      <c r="S60" s="138" t="s">
        <v>198</v>
      </c>
      <c r="T60" s="140" t="s">
        <v>198</v>
      </c>
      <c r="U60" s="140" t="s">
        <v>198</v>
      </c>
      <c r="V60" s="140" t="s">
        <v>198</v>
      </c>
      <c r="W60" s="140" t="s">
        <v>198</v>
      </c>
      <c r="X60" s="140" t="s">
        <v>198</v>
      </c>
      <c r="Y60" s="140" t="s">
        <v>198</v>
      </c>
      <c r="Z60" s="140" t="s">
        <v>198</v>
      </c>
      <c r="AA60" s="140" t="s">
        <v>198</v>
      </c>
      <c r="AB60" s="140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x14ac:dyDescent="0.25">
      <c r="A61" s="102"/>
      <c r="B61" s="101" t="s">
        <v>53</v>
      </c>
      <c r="C61" s="138" t="s">
        <v>198</v>
      </c>
      <c r="D61" s="138" t="s">
        <v>198</v>
      </c>
      <c r="E61" s="138" t="s">
        <v>198</v>
      </c>
      <c r="F61" s="140" t="s">
        <v>198</v>
      </c>
      <c r="G61" s="140" t="s">
        <v>198</v>
      </c>
      <c r="H61" s="138" t="s">
        <v>198</v>
      </c>
      <c r="I61" s="138" t="s">
        <v>198</v>
      </c>
      <c r="J61" s="140" t="s">
        <v>198</v>
      </c>
      <c r="K61" s="140" t="s">
        <v>198</v>
      </c>
      <c r="L61" s="140" t="s">
        <v>198</v>
      </c>
      <c r="M61" s="140" t="s">
        <v>198</v>
      </c>
      <c r="N61" s="138" t="s">
        <v>198</v>
      </c>
      <c r="O61" s="138" t="s">
        <v>198</v>
      </c>
      <c r="P61" s="138" t="s">
        <v>198</v>
      </c>
      <c r="Q61" s="138" t="s">
        <v>198</v>
      </c>
      <c r="R61" s="138" t="s">
        <v>198</v>
      </c>
      <c r="S61" s="138" t="s">
        <v>198</v>
      </c>
      <c r="T61" s="140" t="s">
        <v>198</v>
      </c>
      <c r="U61" s="140" t="s">
        <v>198</v>
      </c>
      <c r="V61" s="140" t="s">
        <v>198</v>
      </c>
      <c r="W61" s="140" t="s">
        <v>198</v>
      </c>
      <c r="X61" s="140" t="s">
        <v>198</v>
      </c>
      <c r="Y61" s="140" t="s">
        <v>198</v>
      </c>
      <c r="Z61" s="140" t="s">
        <v>198</v>
      </c>
      <c r="AA61" s="140" t="s">
        <v>198</v>
      </c>
      <c r="AB61" s="140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x14ac:dyDescent="0.25">
      <c r="A62" s="103"/>
      <c r="B62" s="104" t="s">
        <v>42</v>
      </c>
      <c r="C62" s="144" t="s">
        <v>198</v>
      </c>
      <c r="D62" s="144" t="s">
        <v>198</v>
      </c>
      <c r="E62" s="144" t="s">
        <v>198</v>
      </c>
      <c r="F62" s="145" t="s">
        <v>198</v>
      </c>
      <c r="G62" s="145" t="s">
        <v>198</v>
      </c>
      <c r="H62" s="144" t="s">
        <v>198</v>
      </c>
      <c r="I62" s="144" t="s">
        <v>198</v>
      </c>
      <c r="J62" s="145" t="s">
        <v>198</v>
      </c>
      <c r="K62" s="145" t="s">
        <v>198</v>
      </c>
      <c r="L62" s="145" t="s">
        <v>198</v>
      </c>
      <c r="M62" s="145" t="s">
        <v>198</v>
      </c>
      <c r="N62" s="144" t="s">
        <v>198</v>
      </c>
      <c r="O62" s="144" t="s">
        <v>198</v>
      </c>
      <c r="P62" s="144" t="s">
        <v>198</v>
      </c>
      <c r="Q62" s="144" t="s">
        <v>198</v>
      </c>
      <c r="R62" s="144" t="s">
        <v>198</v>
      </c>
      <c r="S62" s="144" t="s">
        <v>198</v>
      </c>
      <c r="T62" s="145" t="s">
        <v>198</v>
      </c>
      <c r="U62" s="145" t="s">
        <v>198</v>
      </c>
      <c r="V62" s="145" t="s">
        <v>198</v>
      </c>
      <c r="W62" s="145" t="s">
        <v>198</v>
      </c>
      <c r="X62" s="145" t="s">
        <v>198</v>
      </c>
      <c r="Y62" s="145" t="s">
        <v>198</v>
      </c>
      <c r="Z62" s="145" t="s">
        <v>198</v>
      </c>
      <c r="AA62" s="145" t="s">
        <v>198</v>
      </c>
      <c r="AB62" s="145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x14ac:dyDescent="0.25">
      <c r="A63" s="96">
        <v>2015</v>
      </c>
      <c r="B63" s="97" t="s">
        <v>43</v>
      </c>
      <c r="C63" s="141" t="s">
        <v>198</v>
      </c>
      <c r="D63" s="141" t="s">
        <v>198</v>
      </c>
      <c r="E63" s="141" t="s">
        <v>198</v>
      </c>
      <c r="F63" s="142" t="s">
        <v>198</v>
      </c>
      <c r="G63" s="142" t="s">
        <v>198</v>
      </c>
      <c r="H63" s="141" t="s">
        <v>198</v>
      </c>
      <c r="I63" s="141" t="s">
        <v>198</v>
      </c>
      <c r="J63" s="142" t="s">
        <v>198</v>
      </c>
      <c r="K63" s="142" t="s">
        <v>198</v>
      </c>
      <c r="L63" s="142" t="s">
        <v>198</v>
      </c>
      <c r="M63" s="142" t="s">
        <v>198</v>
      </c>
      <c r="N63" s="141" t="s">
        <v>198</v>
      </c>
      <c r="O63" s="141" t="s">
        <v>198</v>
      </c>
      <c r="P63" s="141" t="s">
        <v>198</v>
      </c>
      <c r="Q63" s="141" t="s">
        <v>198</v>
      </c>
      <c r="R63" s="141" t="s">
        <v>198</v>
      </c>
      <c r="S63" s="141" t="s">
        <v>198</v>
      </c>
      <c r="T63" s="142" t="s">
        <v>198</v>
      </c>
      <c r="U63" s="142" t="s">
        <v>198</v>
      </c>
      <c r="V63" s="142" t="s">
        <v>198</v>
      </c>
      <c r="W63" s="142" t="s">
        <v>198</v>
      </c>
      <c r="X63" s="142" t="s">
        <v>198</v>
      </c>
      <c r="Y63" s="142" t="s">
        <v>198</v>
      </c>
      <c r="Z63" s="142" t="s">
        <v>198</v>
      </c>
      <c r="AA63" s="142" t="s">
        <v>198</v>
      </c>
      <c r="AB63" s="142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x14ac:dyDescent="0.25">
      <c r="A64" s="102"/>
      <c r="B64" s="101" t="s">
        <v>44</v>
      </c>
      <c r="C64" s="138" t="s">
        <v>198</v>
      </c>
      <c r="D64" s="138" t="s">
        <v>198</v>
      </c>
      <c r="E64" s="138" t="s">
        <v>198</v>
      </c>
      <c r="F64" s="140" t="s">
        <v>198</v>
      </c>
      <c r="G64" s="140" t="s">
        <v>198</v>
      </c>
      <c r="H64" s="138" t="s">
        <v>198</v>
      </c>
      <c r="I64" s="138" t="s">
        <v>198</v>
      </c>
      <c r="J64" s="140" t="s">
        <v>198</v>
      </c>
      <c r="K64" s="140" t="s">
        <v>198</v>
      </c>
      <c r="L64" s="140" t="s">
        <v>198</v>
      </c>
      <c r="M64" s="140" t="s">
        <v>198</v>
      </c>
      <c r="N64" s="138" t="s">
        <v>198</v>
      </c>
      <c r="O64" s="138" t="s">
        <v>198</v>
      </c>
      <c r="P64" s="138" t="s">
        <v>198</v>
      </c>
      <c r="Q64" s="138" t="s">
        <v>198</v>
      </c>
      <c r="R64" s="138" t="s">
        <v>198</v>
      </c>
      <c r="S64" s="138" t="s">
        <v>198</v>
      </c>
      <c r="T64" s="140" t="s">
        <v>198</v>
      </c>
      <c r="U64" s="140" t="s">
        <v>198</v>
      </c>
      <c r="V64" s="140" t="s">
        <v>198</v>
      </c>
      <c r="W64" s="140" t="s">
        <v>198</v>
      </c>
      <c r="X64" s="140" t="s">
        <v>198</v>
      </c>
      <c r="Y64" s="140" t="s">
        <v>198</v>
      </c>
      <c r="Z64" s="140" t="s">
        <v>198</v>
      </c>
      <c r="AA64" s="140" t="s">
        <v>198</v>
      </c>
      <c r="AB64" s="140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x14ac:dyDescent="0.25">
      <c r="A65" s="102"/>
      <c r="B65" s="101" t="s">
        <v>45</v>
      </c>
      <c r="C65" s="138" t="s">
        <v>198</v>
      </c>
      <c r="D65" s="138" t="s">
        <v>198</v>
      </c>
      <c r="E65" s="138" t="s">
        <v>198</v>
      </c>
      <c r="F65" s="140" t="s">
        <v>198</v>
      </c>
      <c r="G65" s="140" t="s">
        <v>198</v>
      </c>
      <c r="H65" s="138" t="s">
        <v>198</v>
      </c>
      <c r="I65" s="138" t="s">
        <v>198</v>
      </c>
      <c r="J65" s="140" t="s">
        <v>198</v>
      </c>
      <c r="K65" s="140" t="s">
        <v>198</v>
      </c>
      <c r="L65" s="140" t="s">
        <v>198</v>
      </c>
      <c r="M65" s="140" t="s">
        <v>198</v>
      </c>
      <c r="N65" s="138" t="s">
        <v>198</v>
      </c>
      <c r="O65" s="138" t="s">
        <v>198</v>
      </c>
      <c r="P65" s="138" t="s">
        <v>198</v>
      </c>
      <c r="Q65" s="138" t="s">
        <v>198</v>
      </c>
      <c r="R65" s="138" t="s">
        <v>198</v>
      </c>
      <c r="S65" s="138" t="s">
        <v>198</v>
      </c>
      <c r="T65" s="140" t="s">
        <v>198</v>
      </c>
      <c r="U65" s="140" t="s">
        <v>198</v>
      </c>
      <c r="V65" s="140" t="s">
        <v>198</v>
      </c>
      <c r="W65" s="140" t="s">
        <v>198</v>
      </c>
      <c r="X65" s="140" t="s">
        <v>198</v>
      </c>
      <c r="Y65" s="140" t="s">
        <v>198</v>
      </c>
      <c r="Z65" s="140" t="s">
        <v>198</v>
      </c>
      <c r="AA65" s="140" t="s">
        <v>198</v>
      </c>
      <c r="AB65" s="140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x14ac:dyDescent="0.25">
      <c r="A66" s="102"/>
      <c r="B66" s="101" t="s">
        <v>46</v>
      </c>
      <c r="C66" s="138" t="s">
        <v>198</v>
      </c>
      <c r="D66" s="138" t="s">
        <v>198</v>
      </c>
      <c r="E66" s="138" t="s">
        <v>198</v>
      </c>
      <c r="F66" s="140" t="s">
        <v>198</v>
      </c>
      <c r="G66" s="140" t="s">
        <v>198</v>
      </c>
      <c r="H66" s="138" t="s">
        <v>198</v>
      </c>
      <c r="I66" s="138" t="s">
        <v>198</v>
      </c>
      <c r="J66" s="140" t="s">
        <v>198</v>
      </c>
      <c r="K66" s="140" t="s">
        <v>198</v>
      </c>
      <c r="L66" s="140" t="s">
        <v>198</v>
      </c>
      <c r="M66" s="140" t="s">
        <v>198</v>
      </c>
      <c r="N66" s="138" t="s">
        <v>198</v>
      </c>
      <c r="O66" s="138" t="s">
        <v>198</v>
      </c>
      <c r="P66" s="138" t="s">
        <v>198</v>
      </c>
      <c r="Q66" s="138" t="s">
        <v>198</v>
      </c>
      <c r="R66" s="138" t="s">
        <v>198</v>
      </c>
      <c r="S66" s="138" t="s">
        <v>198</v>
      </c>
      <c r="T66" s="140" t="s">
        <v>198</v>
      </c>
      <c r="U66" s="140" t="s">
        <v>198</v>
      </c>
      <c r="V66" s="140" t="s">
        <v>198</v>
      </c>
      <c r="W66" s="140" t="s">
        <v>198</v>
      </c>
      <c r="X66" s="140" t="s">
        <v>198</v>
      </c>
      <c r="Y66" s="140" t="s">
        <v>198</v>
      </c>
      <c r="Z66" s="140" t="s">
        <v>198</v>
      </c>
      <c r="AA66" s="140" t="s">
        <v>198</v>
      </c>
      <c r="AB66" s="140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x14ac:dyDescent="0.25">
      <c r="A67" s="102"/>
      <c r="B67" s="101" t="s">
        <v>47</v>
      </c>
      <c r="C67" s="138" t="s">
        <v>198</v>
      </c>
      <c r="D67" s="138" t="s">
        <v>198</v>
      </c>
      <c r="E67" s="138" t="s">
        <v>198</v>
      </c>
      <c r="F67" s="140" t="s">
        <v>198</v>
      </c>
      <c r="G67" s="140" t="s">
        <v>198</v>
      </c>
      <c r="H67" s="138" t="s">
        <v>198</v>
      </c>
      <c r="I67" s="138" t="s">
        <v>198</v>
      </c>
      <c r="J67" s="140" t="s">
        <v>198</v>
      </c>
      <c r="K67" s="140" t="s">
        <v>198</v>
      </c>
      <c r="L67" s="140" t="s">
        <v>198</v>
      </c>
      <c r="M67" s="140" t="s">
        <v>198</v>
      </c>
      <c r="N67" s="138" t="s">
        <v>198</v>
      </c>
      <c r="O67" s="138" t="s">
        <v>198</v>
      </c>
      <c r="P67" s="138" t="s">
        <v>198</v>
      </c>
      <c r="Q67" s="138" t="s">
        <v>198</v>
      </c>
      <c r="R67" s="138" t="s">
        <v>198</v>
      </c>
      <c r="S67" s="138" t="s">
        <v>198</v>
      </c>
      <c r="T67" s="140" t="s">
        <v>198</v>
      </c>
      <c r="U67" s="140" t="s">
        <v>198</v>
      </c>
      <c r="V67" s="140" t="s">
        <v>198</v>
      </c>
      <c r="W67" s="140" t="s">
        <v>198</v>
      </c>
      <c r="X67" s="140" t="s">
        <v>198</v>
      </c>
      <c r="Y67" s="140" t="s">
        <v>198</v>
      </c>
      <c r="Z67" s="140" t="s">
        <v>198</v>
      </c>
      <c r="AA67" s="140" t="s">
        <v>198</v>
      </c>
      <c r="AB67" s="140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x14ac:dyDescent="0.25">
      <c r="A68" s="102"/>
      <c r="B68" s="101" t="s">
        <v>48</v>
      </c>
      <c r="C68" s="146" t="s">
        <v>198</v>
      </c>
      <c r="D68" s="138" t="s">
        <v>198</v>
      </c>
      <c r="E68" s="138" t="s">
        <v>198</v>
      </c>
      <c r="F68" s="140" t="s">
        <v>198</v>
      </c>
      <c r="G68" s="140" t="s">
        <v>198</v>
      </c>
      <c r="H68" s="138" t="s">
        <v>198</v>
      </c>
      <c r="I68" s="138" t="s">
        <v>198</v>
      </c>
      <c r="J68" s="140" t="s">
        <v>198</v>
      </c>
      <c r="K68" s="140" t="s">
        <v>198</v>
      </c>
      <c r="L68" s="140" t="s">
        <v>198</v>
      </c>
      <c r="M68" s="140" t="s">
        <v>198</v>
      </c>
      <c r="N68" s="138" t="s">
        <v>198</v>
      </c>
      <c r="O68" s="138" t="s">
        <v>198</v>
      </c>
      <c r="P68" s="138" t="s">
        <v>198</v>
      </c>
      <c r="Q68" s="138" t="s">
        <v>198</v>
      </c>
      <c r="R68" s="138" t="s">
        <v>198</v>
      </c>
      <c r="S68" s="138" t="s">
        <v>198</v>
      </c>
      <c r="T68" s="140" t="s">
        <v>198</v>
      </c>
      <c r="U68" s="140" t="s">
        <v>198</v>
      </c>
      <c r="V68" s="140" t="s">
        <v>198</v>
      </c>
      <c r="W68" s="140" t="s">
        <v>198</v>
      </c>
      <c r="X68" s="140" t="s">
        <v>198</v>
      </c>
      <c r="Y68" s="140" t="s">
        <v>198</v>
      </c>
      <c r="Z68" s="140" t="s">
        <v>198</v>
      </c>
      <c r="AA68" s="140" t="s">
        <v>198</v>
      </c>
      <c r="AB68" s="140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x14ac:dyDescent="0.25">
      <c r="A69" s="93"/>
      <c r="B69" s="95" t="s">
        <v>49</v>
      </c>
      <c r="C69" s="147" t="s">
        <v>198</v>
      </c>
      <c r="D69" s="147" t="s">
        <v>198</v>
      </c>
      <c r="E69" s="147" t="s">
        <v>198</v>
      </c>
      <c r="F69" s="147" t="s">
        <v>198</v>
      </c>
      <c r="G69" s="147" t="s">
        <v>198</v>
      </c>
      <c r="H69" s="147" t="s">
        <v>198</v>
      </c>
      <c r="I69" s="147" t="s">
        <v>198</v>
      </c>
      <c r="J69" s="140" t="s">
        <v>198</v>
      </c>
      <c r="K69" s="147" t="s">
        <v>198</v>
      </c>
      <c r="L69" s="147" t="s">
        <v>198</v>
      </c>
      <c r="M69" s="140" t="s">
        <v>198</v>
      </c>
      <c r="N69" s="138" t="s">
        <v>198</v>
      </c>
      <c r="O69" s="138" t="s">
        <v>198</v>
      </c>
      <c r="P69" s="138" t="s">
        <v>198</v>
      </c>
      <c r="Q69" s="138" t="s">
        <v>198</v>
      </c>
      <c r="R69" s="147" t="s">
        <v>198</v>
      </c>
      <c r="S69" s="147" t="s">
        <v>198</v>
      </c>
      <c r="T69" s="147" t="s">
        <v>198</v>
      </c>
      <c r="U69" s="140" t="s">
        <v>198</v>
      </c>
      <c r="V69" s="140" t="s">
        <v>198</v>
      </c>
      <c r="W69" s="140" t="s">
        <v>198</v>
      </c>
      <c r="X69" s="140" t="s">
        <v>198</v>
      </c>
      <c r="Y69" s="140" t="s">
        <v>198</v>
      </c>
      <c r="Z69" s="140" t="s">
        <v>198</v>
      </c>
      <c r="AA69" s="140" t="s">
        <v>198</v>
      </c>
      <c r="AB69" s="140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x14ac:dyDescent="0.25">
      <c r="A70" s="93"/>
      <c r="B70" s="95" t="s">
        <v>50</v>
      </c>
      <c r="C70" s="147" t="s">
        <v>198</v>
      </c>
      <c r="D70" s="147" t="s">
        <v>198</v>
      </c>
      <c r="E70" s="147" t="s">
        <v>198</v>
      </c>
      <c r="F70" s="147" t="s">
        <v>198</v>
      </c>
      <c r="G70" s="147" t="s">
        <v>198</v>
      </c>
      <c r="H70" s="147" t="s">
        <v>198</v>
      </c>
      <c r="I70" s="147" t="s">
        <v>198</v>
      </c>
      <c r="J70" s="140" t="s">
        <v>198</v>
      </c>
      <c r="K70" s="147" t="s">
        <v>198</v>
      </c>
      <c r="L70" s="147" t="s">
        <v>198</v>
      </c>
      <c r="M70" s="140" t="s">
        <v>198</v>
      </c>
      <c r="N70" s="138" t="s">
        <v>198</v>
      </c>
      <c r="O70" s="138" t="s">
        <v>198</v>
      </c>
      <c r="P70" s="138" t="s">
        <v>198</v>
      </c>
      <c r="Q70" s="138" t="s">
        <v>198</v>
      </c>
      <c r="R70" s="147" t="s">
        <v>198</v>
      </c>
      <c r="S70" s="147" t="s">
        <v>198</v>
      </c>
      <c r="T70" s="147" t="s">
        <v>198</v>
      </c>
      <c r="U70" s="140" t="s">
        <v>198</v>
      </c>
      <c r="V70" s="140" t="s">
        <v>198</v>
      </c>
      <c r="W70" s="140" t="s">
        <v>198</v>
      </c>
      <c r="X70" s="140" t="s">
        <v>198</v>
      </c>
      <c r="Y70" s="140" t="s">
        <v>198</v>
      </c>
      <c r="Z70" s="140" t="s">
        <v>198</v>
      </c>
      <c r="AA70" s="140" t="s">
        <v>198</v>
      </c>
      <c r="AB70" s="140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x14ac:dyDescent="0.25">
      <c r="A71" s="93"/>
      <c r="B71" s="95" t="s">
        <v>51</v>
      </c>
      <c r="C71" s="147" t="s">
        <v>198</v>
      </c>
      <c r="D71" s="147" t="s">
        <v>198</v>
      </c>
      <c r="E71" s="147" t="s">
        <v>198</v>
      </c>
      <c r="F71" s="147" t="s">
        <v>198</v>
      </c>
      <c r="G71" s="147" t="s">
        <v>198</v>
      </c>
      <c r="H71" s="147" t="s">
        <v>198</v>
      </c>
      <c r="I71" s="147" t="s">
        <v>198</v>
      </c>
      <c r="J71" s="147" t="s">
        <v>198</v>
      </c>
      <c r="K71" s="147" t="s">
        <v>198</v>
      </c>
      <c r="L71" s="147" t="s">
        <v>198</v>
      </c>
      <c r="M71" s="147" t="s">
        <v>198</v>
      </c>
      <c r="N71" s="147" t="s">
        <v>198</v>
      </c>
      <c r="O71" s="147" t="s">
        <v>198</v>
      </c>
      <c r="P71" s="147" t="s">
        <v>198</v>
      </c>
      <c r="Q71" s="147" t="s">
        <v>198</v>
      </c>
      <c r="R71" s="147" t="s">
        <v>198</v>
      </c>
      <c r="S71" s="147" t="s">
        <v>198</v>
      </c>
      <c r="T71" s="147" t="s">
        <v>198</v>
      </c>
      <c r="U71" s="147" t="s">
        <v>198</v>
      </c>
      <c r="V71" s="147" t="s">
        <v>198</v>
      </c>
      <c r="W71" s="147" t="s">
        <v>198</v>
      </c>
      <c r="X71" s="147" t="s">
        <v>198</v>
      </c>
      <c r="Y71" s="147" t="s">
        <v>198</v>
      </c>
      <c r="Z71" s="147" t="s">
        <v>198</v>
      </c>
      <c r="AA71" s="147" t="s">
        <v>198</v>
      </c>
      <c r="AB71" s="147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x14ac:dyDescent="0.25">
      <c r="A72" s="93"/>
      <c r="B72" s="95" t="s">
        <v>52</v>
      </c>
      <c r="C72" s="147" t="s">
        <v>198</v>
      </c>
      <c r="D72" s="147" t="s">
        <v>198</v>
      </c>
      <c r="E72" s="147" t="s">
        <v>198</v>
      </c>
      <c r="F72" s="147" t="s">
        <v>198</v>
      </c>
      <c r="G72" s="147" t="s">
        <v>198</v>
      </c>
      <c r="H72" s="147" t="s">
        <v>198</v>
      </c>
      <c r="I72" s="147" t="s">
        <v>198</v>
      </c>
      <c r="J72" s="147" t="s">
        <v>198</v>
      </c>
      <c r="K72" s="147" t="s">
        <v>198</v>
      </c>
      <c r="L72" s="147" t="s">
        <v>198</v>
      </c>
      <c r="M72" s="147" t="s">
        <v>198</v>
      </c>
      <c r="N72" s="147" t="s">
        <v>198</v>
      </c>
      <c r="O72" s="147" t="s">
        <v>198</v>
      </c>
      <c r="P72" s="147" t="s">
        <v>198</v>
      </c>
      <c r="Q72" s="147" t="s">
        <v>198</v>
      </c>
      <c r="R72" s="147" t="s">
        <v>198</v>
      </c>
      <c r="S72" s="147" t="s">
        <v>198</v>
      </c>
      <c r="T72" s="147" t="s">
        <v>198</v>
      </c>
      <c r="U72" s="147" t="s">
        <v>198</v>
      </c>
      <c r="V72" s="147" t="s">
        <v>198</v>
      </c>
      <c r="W72" s="147" t="s">
        <v>198</v>
      </c>
      <c r="X72" s="147" t="s">
        <v>198</v>
      </c>
      <c r="Y72" s="147" t="s">
        <v>198</v>
      </c>
      <c r="Z72" s="147" t="s">
        <v>198</v>
      </c>
      <c r="AA72" s="147" t="s">
        <v>198</v>
      </c>
      <c r="AB72" s="147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x14ac:dyDescent="0.25">
      <c r="A73" s="93"/>
      <c r="B73" s="95" t="s">
        <v>53</v>
      </c>
      <c r="C73" s="147" t="s">
        <v>198</v>
      </c>
      <c r="D73" s="147" t="s">
        <v>198</v>
      </c>
      <c r="E73" s="147" t="s">
        <v>198</v>
      </c>
      <c r="F73" s="147" t="s">
        <v>198</v>
      </c>
      <c r="G73" s="147" t="s">
        <v>198</v>
      </c>
      <c r="H73" s="147" t="s">
        <v>198</v>
      </c>
      <c r="I73" s="147" t="s">
        <v>198</v>
      </c>
      <c r="J73" s="147" t="s">
        <v>198</v>
      </c>
      <c r="K73" s="147" t="s">
        <v>198</v>
      </c>
      <c r="L73" s="147" t="s">
        <v>198</v>
      </c>
      <c r="M73" s="147" t="s">
        <v>198</v>
      </c>
      <c r="N73" s="147" t="s">
        <v>198</v>
      </c>
      <c r="O73" s="147" t="s">
        <v>198</v>
      </c>
      <c r="P73" s="147" t="s">
        <v>198</v>
      </c>
      <c r="Q73" s="147" t="s">
        <v>198</v>
      </c>
      <c r="R73" s="147" t="s">
        <v>198</v>
      </c>
      <c r="S73" s="147" t="s">
        <v>198</v>
      </c>
      <c r="T73" s="147" t="s">
        <v>198</v>
      </c>
      <c r="U73" s="147" t="s">
        <v>198</v>
      </c>
      <c r="V73" s="147" t="s">
        <v>198</v>
      </c>
      <c r="W73" s="147" t="s">
        <v>198</v>
      </c>
      <c r="X73" s="147" t="s">
        <v>198</v>
      </c>
      <c r="Y73" s="147" t="s">
        <v>198</v>
      </c>
      <c r="Z73" s="147" t="s">
        <v>198</v>
      </c>
      <c r="AA73" s="147" t="s">
        <v>198</v>
      </c>
      <c r="AB73" s="147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x14ac:dyDescent="0.25">
      <c r="A74" s="105"/>
      <c r="B74" s="106" t="s">
        <v>42</v>
      </c>
      <c r="C74" s="148" t="s">
        <v>198</v>
      </c>
      <c r="D74" s="148" t="s">
        <v>198</v>
      </c>
      <c r="E74" s="148" t="s">
        <v>198</v>
      </c>
      <c r="F74" s="148" t="s">
        <v>198</v>
      </c>
      <c r="G74" s="148" t="s">
        <v>198</v>
      </c>
      <c r="H74" s="148" t="s">
        <v>198</v>
      </c>
      <c r="I74" s="148" t="s">
        <v>198</v>
      </c>
      <c r="J74" s="148" t="s">
        <v>198</v>
      </c>
      <c r="K74" s="148" t="s">
        <v>198</v>
      </c>
      <c r="L74" s="148" t="s">
        <v>198</v>
      </c>
      <c r="M74" s="148" t="s">
        <v>198</v>
      </c>
      <c r="N74" s="148" t="s">
        <v>198</v>
      </c>
      <c r="O74" s="148" t="s">
        <v>198</v>
      </c>
      <c r="P74" s="148" t="s">
        <v>198</v>
      </c>
      <c r="Q74" s="148" t="s">
        <v>198</v>
      </c>
      <c r="R74" s="148" t="s">
        <v>198</v>
      </c>
      <c r="S74" s="148" t="s">
        <v>198</v>
      </c>
      <c r="T74" s="148" t="s">
        <v>198</v>
      </c>
      <c r="U74" s="148" t="s">
        <v>198</v>
      </c>
      <c r="V74" s="148" t="s">
        <v>198</v>
      </c>
      <c r="W74" s="148" t="s">
        <v>198</v>
      </c>
      <c r="X74" s="148" t="s">
        <v>198</v>
      </c>
      <c r="Y74" s="148" t="s">
        <v>198</v>
      </c>
      <c r="Z74" s="148" t="s">
        <v>198</v>
      </c>
      <c r="AA74" s="148" t="s">
        <v>198</v>
      </c>
      <c r="AB74" s="148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x14ac:dyDescent="0.25">
      <c r="A75" s="96">
        <v>2016</v>
      </c>
      <c r="B75" s="97" t="s">
        <v>43</v>
      </c>
      <c r="C75" s="141" t="s">
        <v>198</v>
      </c>
      <c r="D75" s="141" t="s">
        <v>198</v>
      </c>
      <c r="E75" s="141" t="s">
        <v>198</v>
      </c>
      <c r="F75" s="142" t="s">
        <v>198</v>
      </c>
      <c r="G75" s="142" t="s">
        <v>198</v>
      </c>
      <c r="H75" s="141" t="s">
        <v>198</v>
      </c>
      <c r="I75" s="141" t="s">
        <v>198</v>
      </c>
      <c r="J75" s="142" t="s">
        <v>198</v>
      </c>
      <c r="K75" s="142" t="s">
        <v>198</v>
      </c>
      <c r="L75" s="142" t="s">
        <v>198</v>
      </c>
      <c r="M75" s="142" t="s">
        <v>198</v>
      </c>
      <c r="N75" s="141" t="s">
        <v>198</v>
      </c>
      <c r="O75" s="141" t="s">
        <v>198</v>
      </c>
      <c r="P75" s="141" t="s">
        <v>198</v>
      </c>
      <c r="Q75" s="141" t="s">
        <v>198</v>
      </c>
      <c r="R75" s="141" t="s">
        <v>198</v>
      </c>
      <c r="S75" s="141" t="s">
        <v>198</v>
      </c>
      <c r="T75" s="142" t="s">
        <v>198</v>
      </c>
      <c r="U75" s="142" t="s">
        <v>198</v>
      </c>
      <c r="V75" s="142" t="s">
        <v>198</v>
      </c>
      <c r="W75" s="142" t="s">
        <v>198</v>
      </c>
      <c r="X75" s="142" t="s">
        <v>198</v>
      </c>
      <c r="Y75" s="142" t="s">
        <v>198</v>
      </c>
      <c r="Z75" s="142" t="s">
        <v>198</v>
      </c>
      <c r="AA75" s="142" t="s">
        <v>198</v>
      </c>
      <c r="AB75" s="142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x14ac:dyDescent="0.25">
      <c r="A76" s="93"/>
      <c r="B76" s="101" t="s">
        <v>44</v>
      </c>
      <c r="C76" s="147" t="s">
        <v>198</v>
      </c>
      <c r="D76" s="147" t="s">
        <v>198</v>
      </c>
      <c r="E76" s="147" t="s">
        <v>198</v>
      </c>
      <c r="F76" s="147" t="s">
        <v>198</v>
      </c>
      <c r="G76" s="147" t="s">
        <v>198</v>
      </c>
      <c r="H76" s="147" t="s">
        <v>198</v>
      </c>
      <c r="I76" s="147" t="s">
        <v>198</v>
      </c>
      <c r="J76" s="147" t="s">
        <v>198</v>
      </c>
      <c r="K76" s="147" t="s">
        <v>198</v>
      </c>
      <c r="L76" s="147" t="s">
        <v>198</v>
      </c>
      <c r="M76" s="147" t="s">
        <v>198</v>
      </c>
      <c r="N76" s="147" t="s">
        <v>198</v>
      </c>
      <c r="O76" s="147" t="s">
        <v>198</v>
      </c>
      <c r="P76" s="147" t="s">
        <v>198</v>
      </c>
      <c r="Q76" s="147" t="s">
        <v>198</v>
      </c>
      <c r="R76" s="147" t="s">
        <v>198</v>
      </c>
      <c r="S76" s="147" t="s">
        <v>198</v>
      </c>
      <c r="T76" s="147" t="s">
        <v>198</v>
      </c>
      <c r="U76" s="147" t="s">
        <v>198</v>
      </c>
      <c r="V76" s="147" t="s">
        <v>198</v>
      </c>
      <c r="W76" s="147" t="s">
        <v>198</v>
      </c>
      <c r="X76" s="147" t="s">
        <v>198</v>
      </c>
      <c r="Y76" s="147" t="s">
        <v>198</v>
      </c>
      <c r="Z76" s="147" t="s">
        <v>198</v>
      </c>
      <c r="AA76" s="147" t="s">
        <v>198</v>
      </c>
      <c r="AB76" s="147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x14ac:dyDescent="0.25">
      <c r="A77" s="93"/>
      <c r="B77" s="101" t="s">
        <v>45</v>
      </c>
      <c r="C77" s="147" t="s">
        <v>198</v>
      </c>
      <c r="D77" s="147" t="s">
        <v>198</v>
      </c>
      <c r="E77" s="147" t="s">
        <v>198</v>
      </c>
      <c r="F77" s="147" t="s">
        <v>198</v>
      </c>
      <c r="G77" s="147" t="s">
        <v>198</v>
      </c>
      <c r="H77" s="147" t="s">
        <v>198</v>
      </c>
      <c r="I77" s="147" t="s">
        <v>198</v>
      </c>
      <c r="J77" s="147" t="s">
        <v>198</v>
      </c>
      <c r="K77" s="147" t="s">
        <v>198</v>
      </c>
      <c r="L77" s="147" t="s">
        <v>198</v>
      </c>
      <c r="M77" s="147" t="s">
        <v>198</v>
      </c>
      <c r="N77" s="147" t="s">
        <v>198</v>
      </c>
      <c r="O77" s="147" t="s">
        <v>198</v>
      </c>
      <c r="P77" s="147" t="s">
        <v>198</v>
      </c>
      <c r="Q77" s="147" t="s">
        <v>198</v>
      </c>
      <c r="R77" s="147" t="s">
        <v>198</v>
      </c>
      <c r="S77" s="147" t="s">
        <v>198</v>
      </c>
      <c r="T77" s="147" t="s">
        <v>198</v>
      </c>
      <c r="U77" s="147" t="s">
        <v>198</v>
      </c>
      <c r="V77" s="147" t="s">
        <v>198</v>
      </c>
      <c r="W77" s="147" t="s">
        <v>198</v>
      </c>
      <c r="X77" s="147" t="s">
        <v>198</v>
      </c>
      <c r="Y77" s="147" t="s">
        <v>198</v>
      </c>
      <c r="Z77" s="147" t="s">
        <v>198</v>
      </c>
      <c r="AA77" s="147" t="s">
        <v>198</v>
      </c>
      <c r="AB77" s="147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x14ac:dyDescent="0.25">
      <c r="A78" s="93"/>
      <c r="B78" s="95" t="s">
        <v>46</v>
      </c>
      <c r="C78" s="147" t="s">
        <v>198</v>
      </c>
      <c r="D78" s="147" t="s">
        <v>198</v>
      </c>
      <c r="E78" s="147" t="s">
        <v>198</v>
      </c>
      <c r="F78" s="147" t="s">
        <v>198</v>
      </c>
      <c r="G78" s="147" t="s">
        <v>198</v>
      </c>
      <c r="H78" s="147" t="s">
        <v>198</v>
      </c>
      <c r="I78" s="147" t="s">
        <v>198</v>
      </c>
      <c r="J78" s="147" t="s">
        <v>198</v>
      </c>
      <c r="K78" s="147" t="s">
        <v>198</v>
      </c>
      <c r="L78" s="147" t="s">
        <v>198</v>
      </c>
      <c r="M78" s="147" t="s">
        <v>198</v>
      </c>
      <c r="N78" s="147" t="s">
        <v>198</v>
      </c>
      <c r="O78" s="147" t="s">
        <v>198</v>
      </c>
      <c r="P78" s="147" t="s">
        <v>198</v>
      </c>
      <c r="Q78" s="147" t="s">
        <v>198</v>
      </c>
      <c r="R78" s="147" t="s">
        <v>198</v>
      </c>
      <c r="S78" s="147" t="s">
        <v>198</v>
      </c>
      <c r="T78" s="147" t="s">
        <v>198</v>
      </c>
      <c r="U78" s="147" t="s">
        <v>198</v>
      </c>
      <c r="V78" s="147" t="s">
        <v>198</v>
      </c>
      <c r="W78" s="147" t="s">
        <v>198</v>
      </c>
      <c r="X78" s="147" t="s">
        <v>198</v>
      </c>
      <c r="Y78" s="147" t="s">
        <v>198</v>
      </c>
      <c r="Z78" s="147" t="s">
        <v>198</v>
      </c>
      <c r="AA78" s="147" t="s">
        <v>198</v>
      </c>
      <c r="AB78" s="147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x14ac:dyDescent="0.25">
      <c r="A79" s="93"/>
      <c r="B79" s="95" t="s">
        <v>47</v>
      </c>
      <c r="C79" s="147" t="s">
        <v>198</v>
      </c>
      <c r="D79" s="147" t="s">
        <v>198</v>
      </c>
      <c r="E79" s="147" t="s">
        <v>198</v>
      </c>
      <c r="F79" s="147" t="s">
        <v>198</v>
      </c>
      <c r="G79" s="147" t="s">
        <v>198</v>
      </c>
      <c r="H79" s="147" t="s">
        <v>198</v>
      </c>
      <c r="I79" s="147" t="s">
        <v>198</v>
      </c>
      <c r="J79" s="147" t="s">
        <v>198</v>
      </c>
      <c r="K79" s="147" t="s">
        <v>198</v>
      </c>
      <c r="L79" s="147" t="s">
        <v>198</v>
      </c>
      <c r="M79" s="147" t="s">
        <v>198</v>
      </c>
      <c r="N79" s="147" t="s">
        <v>198</v>
      </c>
      <c r="O79" s="147" t="s">
        <v>198</v>
      </c>
      <c r="P79" s="147" t="s">
        <v>198</v>
      </c>
      <c r="Q79" s="147" t="s">
        <v>198</v>
      </c>
      <c r="R79" s="147" t="s">
        <v>198</v>
      </c>
      <c r="S79" s="147" t="s">
        <v>198</v>
      </c>
      <c r="T79" s="147" t="s">
        <v>198</v>
      </c>
      <c r="U79" s="147" t="s">
        <v>198</v>
      </c>
      <c r="V79" s="147" t="s">
        <v>198</v>
      </c>
      <c r="W79" s="147" t="s">
        <v>198</v>
      </c>
      <c r="X79" s="147" t="s">
        <v>198</v>
      </c>
      <c r="Y79" s="147" t="s">
        <v>198</v>
      </c>
      <c r="Z79" s="147" t="s">
        <v>198</v>
      </c>
      <c r="AA79" s="147" t="s">
        <v>198</v>
      </c>
      <c r="AB79" s="147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x14ac:dyDescent="0.25">
      <c r="A80" s="93"/>
      <c r="B80" s="95" t="s">
        <v>48</v>
      </c>
      <c r="C80" s="147" t="s">
        <v>198</v>
      </c>
      <c r="D80" s="147" t="s">
        <v>198</v>
      </c>
      <c r="E80" s="147" t="s">
        <v>198</v>
      </c>
      <c r="F80" s="147" t="s">
        <v>198</v>
      </c>
      <c r="G80" s="147" t="s">
        <v>198</v>
      </c>
      <c r="H80" s="147" t="s">
        <v>198</v>
      </c>
      <c r="I80" s="147" t="s">
        <v>198</v>
      </c>
      <c r="J80" s="147" t="s">
        <v>198</v>
      </c>
      <c r="K80" s="147" t="s">
        <v>198</v>
      </c>
      <c r="L80" s="147" t="s">
        <v>198</v>
      </c>
      <c r="M80" s="147" t="s">
        <v>198</v>
      </c>
      <c r="N80" s="147" t="s">
        <v>198</v>
      </c>
      <c r="O80" s="147" t="s">
        <v>198</v>
      </c>
      <c r="P80" s="147" t="s">
        <v>198</v>
      </c>
      <c r="Q80" s="147" t="s">
        <v>198</v>
      </c>
      <c r="R80" s="147" t="s">
        <v>198</v>
      </c>
      <c r="S80" s="147" t="s">
        <v>198</v>
      </c>
      <c r="T80" s="147" t="s">
        <v>198</v>
      </c>
      <c r="U80" s="147" t="s">
        <v>198</v>
      </c>
      <c r="V80" s="147" t="s">
        <v>198</v>
      </c>
      <c r="W80" s="147" t="s">
        <v>198</v>
      </c>
      <c r="X80" s="147" t="s">
        <v>198</v>
      </c>
      <c r="Y80" s="147" t="s">
        <v>198</v>
      </c>
      <c r="Z80" s="147" t="s">
        <v>198</v>
      </c>
      <c r="AA80" s="147" t="s">
        <v>198</v>
      </c>
      <c r="AB80" s="147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x14ac:dyDescent="0.25">
      <c r="A81" s="93"/>
      <c r="B81" s="95" t="s">
        <v>49</v>
      </c>
      <c r="C81" s="147" t="s">
        <v>198</v>
      </c>
      <c r="D81" s="147" t="s">
        <v>198</v>
      </c>
      <c r="E81" s="147" t="s">
        <v>198</v>
      </c>
      <c r="F81" s="147" t="s">
        <v>198</v>
      </c>
      <c r="G81" s="147" t="s">
        <v>198</v>
      </c>
      <c r="H81" s="147" t="s">
        <v>198</v>
      </c>
      <c r="I81" s="147" t="s">
        <v>198</v>
      </c>
      <c r="J81" s="147" t="s">
        <v>198</v>
      </c>
      <c r="K81" s="147" t="s">
        <v>198</v>
      </c>
      <c r="L81" s="147" t="s">
        <v>198</v>
      </c>
      <c r="M81" s="147" t="s">
        <v>198</v>
      </c>
      <c r="N81" s="147" t="s">
        <v>198</v>
      </c>
      <c r="O81" s="147" t="s">
        <v>198</v>
      </c>
      <c r="P81" s="147" t="s">
        <v>198</v>
      </c>
      <c r="Q81" s="147" t="s">
        <v>198</v>
      </c>
      <c r="R81" s="147" t="s">
        <v>198</v>
      </c>
      <c r="S81" s="147" t="s">
        <v>198</v>
      </c>
      <c r="T81" s="147" t="s">
        <v>198</v>
      </c>
      <c r="U81" s="147" t="s">
        <v>198</v>
      </c>
      <c r="V81" s="147" t="s">
        <v>198</v>
      </c>
      <c r="W81" s="147" t="s">
        <v>198</v>
      </c>
      <c r="X81" s="147" t="s">
        <v>198</v>
      </c>
      <c r="Y81" s="147" t="s">
        <v>198</v>
      </c>
      <c r="Z81" s="147" t="s">
        <v>198</v>
      </c>
      <c r="AA81" s="147" t="s">
        <v>198</v>
      </c>
      <c r="AB81" s="147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x14ac:dyDescent="0.25">
      <c r="A82" s="93"/>
      <c r="B82" s="95" t="s">
        <v>50</v>
      </c>
      <c r="C82" s="147" t="s">
        <v>198</v>
      </c>
      <c r="D82" s="147" t="s">
        <v>198</v>
      </c>
      <c r="E82" s="147" t="s">
        <v>198</v>
      </c>
      <c r="F82" s="147" t="s">
        <v>198</v>
      </c>
      <c r="G82" s="147" t="s">
        <v>198</v>
      </c>
      <c r="H82" s="147" t="s">
        <v>198</v>
      </c>
      <c r="I82" s="147" t="s">
        <v>198</v>
      </c>
      <c r="J82" s="147" t="s">
        <v>198</v>
      </c>
      <c r="K82" s="147" t="s">
        <v>198</v>
      </c>
      <c r="L82" s="147" t="s">
        <v>198</v>
      </c>
      <c r="M82" s="147" t="s">
        <v>198</v>
      </c>
      <c r="N82" s="147" t="s">
        <v>198</v>
      </c>
      <c r="O82" s="147" t="s">
        <v>198</v>
      </c>
      <c r="P82" s="147" t="s">
        <v>198</v>
      </c>
      <c r="Q82" s="147" t="s">
        <v>198</v>
      </c>
      <c r="R82" s="147" t="s">
        <v>198</v>
      </c>
      <c r="S82" s="147" t="s">
        <v>198</v>
      </c>
      <c r="T82" s="147" t="s">
        <v>198</v>
      </c>
      <c r="U82" s="147" t="s">
        <v>198</v>
      </c>
      <c r="V82" s="147" t="s">
        <v>198</v>
      </c>
      <c r="W82" s="147" t="s">
        <v>198</v>
      </c>
      <c r="X82" s="147" t="s">
        <v>198</v>
      </c>
      <c r="Y82" s="147" t="s">
        <v>198</v>
      </c>
      <c r="Z82" s="147" t="s">
        <v>198</v>
      </c>
      <c r="AA82" s="147" t="s">
        <v>198</v>
      </c>
      <c r="AB82" s="147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x14ac:dyDescent="0.25">
      <c r="A83" s="93"/>
      <c r="B83" s="95" t="s">
        <v>51</v>
      </c>
      <c r="C83" s="147" t="s">
        <v>198</v>
      </c>
      <c r="D83" s="147" t="s">
        <v>198</v>
      </c>
      <c r="E83" s="147" t="s">
        <v>198</v>
      </c>
      <c r="F83" s="147" t="s">
        <v>198</v>
      </c>
      <c r="G83" s="147" t="s">
        <v>198</v>
      </c>
      <c r="H83" s="147" t="s">
        <v>198</v>
      </c>
      <c r="I83" s="147" t="s">
        <v>198</v>
      </c>
      <c r="J83" s="147" t="s">
        <v>198</v>
      </c>
      <c r="K83" s="147" t="s">
        <v>198</v>
      </c>
      <c r="L83" s="147" t="s">
        <v>198</v>
      </c>
      <c r="M83" s="147" t="s">
        <v>198</v>
      </c>
      <c r="N83" s="147" t="s">
        <v>198</v>
      </c>
      <c r="O83" s="147" t="s">
        <v>198</v>
      </c>
      <c r="P83" s="147" t="s">
        <v>198</v>
      </c>
      <c r="Q83" s="147" t="s">
        <v>198</v>
      </c>
      <c r="R83" s="147" t="s">
        <v>198</v>
      </c>
      <c r="S83" s="147" t="s">
        <v>198</v>
      </c>
      <c r="T83" s="147" t="s">
        <v>198</v>
      </c>
      <c r="U83" s="147" t="s">
        <v>198</v>
      </c>
      <c r="V83" s="147" t="s">
        <v>198</v>
      </c>
      <c r="W83" s="147" t="s">
        <v>198</v>
      </c>
      <c r="X83" s="147" t="s">
        <v>198</v>
      </c>
      <c r="Y83" s="147" t="s">
        <v>198</v>
      </c>
      <c r="Z83" s="147" t="s">
        <v>198</v>
      </c>
      <c r="AA83" s="147" t="s">
        <v>198</v>
      </c>
      <c r="AB83" s="147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x14ac:dyDescent="0.25">
      <c r="A84" s="93"/>
      <c r="B84" s="95" t="s">
        <v>52</v>
      </c>
      <c r="C84" s="147" t="s">
        <v>198</v>
      </c>
      <c r="D84" s="147" t="s">
        <v>198</v>
      </c>
      <c r="E84" s="147" t="s">
        <v>198</v>
      </c>
      <c r="F84" s="147" t="s">
        <v>198</v>
      </c>
      <c r="G84" s="147" t="s">
        <v>198</v>
      </c>
      <c r="H84" s="147" t="s">
        <v>198</v>
      </c>
      <c r="I84" s="147" t="s">
        <v>198</v>
      </c>
      <c r="J84" s="147" t="s">
        <v>198</v>
      </c>
      <c r="K84" s="147" t="s">
        <v>198</v>
      </c>
      <c r="L84" s="147" t="s">
        <v>198</v>
      </c>
      <c r="M84" s="147" t="s">
        <v>198</v>
      </c>
      <c r="N84" s="147" t="s">
        <v>198</v>
      </c>
      <c r="O84" s="147" t="s">
        <v>198</v>
      </c>
      <c r="P84" s="147" t="s">
        <v>198</v>
      </c>
      <c r="Q84" s="147" t="s">
        <v>198</v>
      </c>
      <c r="R84" s="147" t="s">
        <v>198</v>
      </c>
      <c r="S84" s="147" t="s">
        <v>198</v>
      </c>
      <c r="T84" s="147" t="s">
        <v>198</v>
      </c>
      <c r="U84" s="147" t="s">
        <v>198</v>
      </c>
      <c r="V84" s="147" t="s">
        <v>198</v>
      </c>
      <c r="W84" s="147" t="s">
        <v>198</v>
      </c>
      <c r="X84" s="147" t="s">
        <v>198</v>
      </c>
      <c r="Y84" s="147" t="s">
        <v>198</v>
      </c>
      <c r="Z84" s="147" t="s">
        <v>198</v>
      </c>
      <c r="AA84" s="147" t="s">
        <v>198</v>
      </c>
      <c r="AB84" s="147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x14ac:dyDescent="0.25">
      <c r="A85" s="93"/>
      <c r="B85" s="95" t="s">
        <v>53</v>
      </c>
      <c r="C85" s="147" t="s">
        <v>198</v>
      </c>
      <c r="D85" s="147" t="s">
        <v>198</v>
      </c>
      <c r="E85" s="147" t="s">
        <v>198</v>
      </c>
      <c r="F85" s="147" t="s">
        <v>198</v>
      </c>
      <c r="G85" s="147" t="s">
        <v>198</v>
      </c>
      <c r="H85" s="147" t="s">
        <v>198</v>
      </c>
      <c r="I85" s="147" t="s">
        <v>198</v>
      </c>
      <c r="J85" s="147" t="s">
        <v>198</v>
      </c>
      <c r="K85" s="147" t="s">
        <v>198</v>
      </c>
      <c r="L85" s="147" t="s">
        <v>198</v>
      </c>
      <c r="M85" s="147" t="s">
        <v>198</v>
      </c>
      <c r="N85" s="147" t="s">
        <v>198</v>
      </c>
      <c r="O85" s="147" t="s">
        <v>198</v>
      </c>
      <c r="P85" s="147" t="s">
        <v>198</v>
      </c>
      <c r="Q85" s="147" t="s">
        <v>198</v>
      </c>
      <c r="R85" s="147" t="s">
        <v>198</v>
      </c>
      <c r="S85" s="147" t="s">
        <v>198</v>
      </c>
      <c r="T85" s="147" t="s">
        <v>198</v>
      </c>
      <c r="U85" s="147" t="s">
        <v>198</v>
      </c>
      <c r="V85" s="147" t="s">
        <v>198</v>
      </c>
      <c r="W85" s="147" t="s">
        <v>198</v>
      </c>
      <c r="X85" s="147" t="s">
        <v>198</v>
      </c>
      <c r="Y85" s="147" t="s">
        <v>198</v>
      </c>
      <c r="Z85" s="147" t="s">
        <v>198</v>
      </c>
      <c r="AA85" s="147" t="s">
        <v>198</v>
      </c>
      <c r="AB85" s="147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x14ac:dyDescent="0.25">
      <c r="A86" s="93"/>
      <c r="B86" s="95" t="s">
        <v>42</v>
      </c>
      <c r="C86" s="147" t="s">
        <v>198</v>
      </c>
      <c r="D86" s="147" t="s">
        <v>198</v>
      </c>
      <c r="E86" s="147" t="s">
        <v>198</v>
      </c>
      <c r="F86" s="147" t="s">
        <v>198</v>
      </c>
      <c r="G86" s="147" t="s">
        <v>198</v>
      </c>
      <c r="H86" s="147" t="s">
        <v>198</v>
      </c>
      <c r="I86" s="147" t="s">
        <v>198</v>
      </c>
      <c r="J86" s="147" t="s">
        <v>198</v>
      </c>
      <c r="K86" s="147" t="s">
        <v>198</v>
      </c>
      <c r="L86" s="147" t="s">
        <v>198</v>
      </c>
      <c r="M86" s="147" t="s">
        <v>198</v>
      </c>
      <c r="N86" s="147" t="s">
        <v>198</v>
      </c>
      <c r="O86" s="147" t="s">
        <v>198</v>
      </c>
      <c r="P86" s="147" t="s">
        <v>198</v>
      </c>
      <c r="Q86" s="147" t="s">
        <v>198</v>
      </c>
      <c r="R86" s="147" t="s">
        <v>198</v>
      </c>
      <c r="S86" s="147" t="s">
        <v>198</v>
      </c>
      <c r="T86" s="147" t="s">
        <v>198</v>
      </c>
      <c r="U86" s="147" t="s">
        <v>198</v>
      </c>
      <c r="V86" s="147" t="s">
        <v>198</v>
      </c>
      <c r="W86" s="147" t="s">
        <v>198</v>
      </c>
      <c r="X86" s="147" t="s">
        <v>198</v>
      </c>
      <c r="Y86" s="147" t="s">
        <v>198</v>
      </c>
      <c r="Z86" s="147" t="s">
        <v>198</v>
      </c>
      <c r="AA86" s="147" t="s">
        <v>198</v>
      </c>
      <c r="AB86" s="147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x14ac:dyDescent="0.25">
      <c r="A87" s="96">
        <v>2017</v>
      </c>
      <c r="B87" s="97" t="s">
        <v>43</v>
      </c>
      <c r="C87" s="141" t="s">
        <v>198</v>
      </c>
      <c r="D87" s="141" t="s">
        <v>198</v>
      </c>
      <c r="E87" s="141" t="s">
        <v>198</v>
      </c>
      <c r="F87" s="142" t="s">
        <v>198</v>
      </c>
      <c r="G87" s="142" t="s">
        <v>198</v>
      </c>
      <c r="H87" s="141" t="s">
        <v>198</v>
      </c>
      <c r="I87" s="141" t="s">
        <v>198</v>
      </c>
      <c r="J87" s="142" t="s">
        <v>198</v>
      </c>
      <c r="K87" s="142" t="s">
        <v>198</v>
      </c>
      <c r="L87" s="142" t="s">
        <v>198</v>
      </c>
      <c r="M87" s="142" t="s">
        <v>198</v>
      </c>
      <c r="N87" s="141" t="s">
        <v>198</v>
      </c>
      <c r="O87" s="141" t="s">
        <v>198</v>
      </c>
      <c r="P87" s="141" t="s">
        <v>198</v>
      </c>
      <c r="Q87" s="141" t="s">
        <v>198</v>
      </c>
      <c r="R87" s="141" t="s">
        <v>198</v>
      </c>
      <c r="S87" s="141" t="s">
        <v>198</v>
      </c>
      <c r="T87" s="142" t="s">
        <v>198</v>
      </c>
      <c r="U87" s="142" t="s">
        <v>198</v>
      </c>
      <c r="V87" s="142" t="s">
        <v>198</v>
      </c>
      <c r="W87" s="142" t="s">
        <v>198</v>
      </c>
      <c r="X87" s="142" t="s">
        <v>198</v>
      </c>
      <c r="Y87" s="142" t="s">
        <v>198</v>
      </c>
      <c r="Z87" s="142" t="s">
        <v>198</v>
      </c>
      <c r="AA87" s="142" t="s">
        <v>198</v>
      </c>
      <c r="AB87" s="142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customHeight="1" x14ac:dyDescent="0.25">
      <c r="A88" s="93"/>
      <c r="B88" s="101" t="s">
        <v>44</v>
      </c>
      <c r="C88" s="147" t="s">
        <v>198</v>
      </c>
      <c r="D88" s="147" t="s">
        <v>198</v>
      </c>
      <c r="E88" s="147" t="s">
        <v>198</v>
      </c>
      <c r="F88" s="147" t="s">
        <v>198</v>
      </c>
      <c r="G88" s="147" t="s">
        <v>198</v>
      </c>
      <c r="H88" s="147" t="s">
        <v>198</v>
      </c>
      <c r="I88" s="147" t="s">
        <v>198</v>
      </c>
      <c r="J88" s="147" t="s">
        <v>198</v>
      </c>
      <c r="K88" s="147" t="s">
        <v>198</v>
      </c>
      <c r="L88" s="147" t="s">
        <v>198</v>
      </c>
      <c r="M88" s="147" t="s">
        <v>198</v>
      </c>
      <c r="N88" s="147" t="s">
        <v>198</v>
      </c>
      <c r="O88" s="147" t="s">
        <v>198</v>
      </c>
      <c r="P88" s="147" t="s">
        <v>198</v>
      </c>
      <c r="Q88" s="147" t="s">
        <v>198</v>
      </c>
      <c r="R88" s="147" t="s">
        <v>198</v>
      </c>
      <c r="S88" s="147" t="s">
        <v>198</v>
      </c>
      <c r="T88" s="147" t="s">
        <v>198</v>
      </c>
      <c r="U88" s="147" t="s">
        <v>198</v>
      </c>
      <c r="V88" s="147" t="s">
        <v>198</v>
      </c>
      <c r="W88" s="147" t="s">
        <v>198</v>
      </c>
      <c r="X88" s="147" t="s">
        <v>198</v>
      </c>
      <c r="Y88" s="147" t="s">
        <v>198</v>
      </c>
      <c r="Z88" s="147" t="s">
        <v>198</v>
      </c>
      <c r="AA88" s="147" t="s">
        <v>198</v>
      </c>
      <c r="AB88" s="147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x14ac:dyDescent="0.25">
      <c r="A89" s="93"/>
      <c r="B89" s="101" t="s">
        <v>45</v>
      </c>
      <c r="C89" s="147" t="s">
        <v>198</v>
      </c>
      <c r="D89" s="147" t="s">
        <v>198</v>
      </c>
      <c r="E89" s="147" t="s">
        <v>198</v>
      </c>
      <c r="F89" s="147" t="s">
        <v>198</v>
      </c>
      <c r="G89" s="147" t="s">
        <v>198</v>
      </c>
      <c r="H89" s="147" t="s">
        <v>198</v>
      </c>
      <c r="I89" s="147" t="s">
        <v>198</v>
      </c>
      <c r="J89" s="147" t="s">
        <v>198</v>
      </c>
      <c r="K89" s="147" t="s">
        <v>198</v>
      </c>
      <c r="L89" s="147" t="s">
        <v>198</v>
      </c>
      <c r="M89" s="147" t="s">
        <v>198</v>
      </c>
      <c r="N89" s="147" t="s">
        <v>198</v>
      </c>
      <c r="O89" s="147" t="s">
        <v>198</v>
      </c>
      <c r="P89" s="147" t="s">
        <v>198</v>
      </c>
      <c r="Q89" s="147" t="s">
        <v>198</v>
      </c>
      <c r="R89" s="147" t="s">
        <v>198</v>
      </c>
      <c r="S89" s="147" t="s">
        <v>198</v>
      </c>
      <c r="T89" s="147" t="s">
        <v>198</v>
      </c>
      <c r="U89" s="147" t="s">
        <v>198</v>
      </c>
      <c r="V89" s="147" t="s">
        <v>198</v>
      </c>
      <c r="W89" s="147" t="s">
        <v>198</v>
      </c>
      <c r="X89" s="147" t="s">
        <v>198</v>
      </c>
      <c r="Y89" s="147" t="s">
        <v>198</v>
      </c>
      <c r="Z89" s="147" t="s">
        <v>198</v>
      </c>
      <c r="AA89" s="147" t="s">
        <v>198</v>
      </c>
      <c r="AB89" s="147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x14ac:dyDescent="0.25">
      <c r="A90" s="93"/>
      <c r="B90" s="95" t="s">
        <v>46</v>
      </c>
      <c r="C90" s="147" t="s">
        <v>198</v>
      </c>
      <c r="D90" s="147" t="s">
        <v>198</v>
      </c>
      <c r="E90" s="147" t="s">
        <v>198</v>
      </c>
      <c r="F90" s="147" t="s">
        <v>198</v>
      </c>
      <c r="G90" s="147" t="s">
        <v>198</v>
      </c>
      <c r="H90" s="147" t="s">
        <v>198</v>
      </c>
      <c r="I90" s="147" t="s">
        <v>198</v>
      </c>
      <c r="J90" s="147" t="s">
        <v>198</v>
      </c>
      <c r="K90" s="147" t="s">
        <v>198</v>
      </c>
      <c r="L90" s="147" t="s">
        <v>198</v>
      </c>
      <c r="M90" s="147" t="s">
        <v>198</v>
      </c>
      <c r="N90" s="147" t="s">
        <v>198</v>
      </c>
      <c r="O90" s="147" t="s">
        <v>198</v>
      </c>
      <c r="P90" s="147" t="s">
        <v>198</v>
      </c>
      <c r="Q90" s="147" t="s">
        <v>198</v>
      </c>
      <c r="R90" s="147" t="s">
        <v>198</v>
      </c>
      <c r="S90" s="147" t="s">
        <v>198</v>
      </c>
      <c r="T90" s="147" t="s">
        <v>198</v>
      </c>
      <c r="U90" s="147" t="s">
        <v>198</v>
      </c>
      <c r="V90" s="147" t="s">
        <v>198</v>
      </c>
      <c r="W90" s="147" t="s">
        <v>198</v>
      </c>
      <c r="X90" s="147" t="s">
        <v>198</v>
      </c>
      <c r="Y90" s="147" t="s">
        <v>198</v>
      </c>
      <c r="Z90" s="147" t="s">
        <v>198</v>
      </c>
      <c r="AA90" s="147" t="s">
        <v>198</v>
      </c>
      <c r="AB90" s="147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x14ac:dyDescent="0.25">
      <c r="A91" s="93"/>
      <c r="B91" s="95" t="s">
        <v>47</v>
      </c>
      <c r="C91" s="147" t="s">
        <v>198</v>
      </c>
      <c r="D91" s="147" t="s">
        <v>198</v>
      </c>
      <c r="E91" s="147" t="s">
        <v>198</v>
      </c>
      <c r="F91" s="147" t="s">
        <v>198</v>
      </c>
      <c r="G91" s="147" t="s">
        <v>198</v>
      </c>
      <c r="H91" s="147" t="s">
        <v>198</v>
      </c>
      <c r="I91" s="147" t="s">
        <v>198</v>
      </c>
      <c r="J91" s="147" t="s">
        <v>198</v>
      </c>
      <c r="K91" s="147" t="s">
        <v>198</v>
      </c>
      <c r="L91" s="147" t="s">
        <v>198</v>
      </c>
      <c r="M91" s="147" t="s">
        <v>198</v>
      </c>
      <c r="N91" s="147" t="s">
        <v>198</v>
      </c>
      <c r="O91" s="147" t="s">
        <v>198</v>
      </c>
      <c r="P91" s="147" t="s">
        <v>198</v>
      </c>
      <c r="Q91" s="147" t="s">
        <v>198</v>
      </c>
      <c r="R91" s="147" t="s">
        <v>198</v>
      </c>
      <c r="S91" s="147" t="s">
        <v>198</v>
      </c>
      <c r="T91" s="147" t="s">
        <v>198</v>
      </c>
      <c r="U91" s="147" t="s">
        <v>198</v>
      </c>
      <c r="V91" s="147" t="s">
        <v>198</v>
      </c>
      <c r="W91" s="147" t="s">
        <v>198</v>
      </c>
      <c r="X91" s="147" t="s">
        <v>198</v>
      </c>
      <c r="Y91" s="147" t="s">
        <v>198</v>
      </c>
      <c r="Z91" s="147" t="s">
        <v>198</v>
      </c>
      <c r="AA91" s="147" t="s">
        <v>198</v>
      </c>
      <c r="AB91" s="147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x14ac:dyDescent="0.25">
      <c r="A92" s="93"/>
      <c r="B92" s="95" t="s">
        <v>48</v>
      </c>
      <c r="C92" s="147" t="s">
        <v>198</v>
      </c>
      <c r="D92" s="147" t="s">
        <v>198</v>
      </c>
      <c r="E92" s="147" t="s">
        <v>198</v>
      </c>
      <c r="F92" s="147" t="s">
        <v>198</v>
      </c>
      <c r="G92" s="147" t="s">
        <v>198</v>
      </c>
      <c r="H92" s="147" t="s">
        <v>198</v>
      </c>
      <c r="I92" s="147" t="s">
        <v>198</v>
      </c>
      <c r="J92" s="147" t="s">
        <v>198</v>
      </c>
      <c r="K92" s="147" t="s">
        <v>198</v>
      </c>
      <c r="L92" s="147" t="s">
        <v>198</v>
      </c>
      <c r="M92" s="147" t="s">
        <v>198</v>
      </c>
      <c r="N92" s="147" t="s">
        <v>198</v>
      </c>
      <c r="O92" s="147" t="s">
        <v>198</v>
      </c>
      <c r="P92" s="147" t="s">
        <v>198</v>
      </c>
      <c r="Q92" s="147" t="s">
        <v>198</v>
      </c>
      <c r="R92" s="147" t="s">
        <v>198</v>
      </c>
      <c r="S92" s="147" t="s">
        <v>198</v>
      </c>
      <c r="T92" s="147" t="s">
        <v>198</v>
      </c>
      <c r="U92" s="147" t="s">
        <v>198</v>
      </c>
      <c r="V92" s="147" t="s">
        <v>198</v>
      </c>
      <c r="W92" s="147" t="s">
        <v>198</v>
      </c>
      <c r="X92" s="147" t="s">
        <v>198</v>
      </c>
      <c r="Y92" s="147" t="s">
        <v>198</v>
      </c>
      <c r="Z92" s="147" t="s">
        <v>198</v>
      </c>
      <c r="AA92" s="147" t="s">
        <v>198</v>
      </c>
      <c r="AB92" s="147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x14ac:dyDescent="0.25">
      <c r="A93" s="93"/>
      <c r="B93" s="95" t="s">
        <v>49</v>
      </c>
      <c r="C93" s="147" t="s">
        <v>198</v>
      </c>
      <c r="D93" s="147" t="s">
        <v>198</v>
      </c>
      <c r="E93" s="147" t="s">
        <v>198</v>
      </c>
      <c r="F93" s="147" t="s">
        <v>198</v>
      </c>
      <c r="G93" s="147" t="s">
        <v>198</v>
      </c>
      <c r="H93" s="147" t="s">
        <v>198</v>
      </c>
      <c r="I93" s="147" t="s">
        <v>198</v>
      </c>
      <c r="J93" s="147" t="s">
        <v>198</v>
      </c>
      <c r="K93" s="147" t="s">
        <v>198</v>
      </c>
      <c r="L93" s="147" t="s">
        <v>198</v>
      </c>
      <c r="M93" s="147" t="s">
        <v>198</v>
      </c>
      <c r="N93" s="147" t="s">
        <v>198</v>
      </c>
      <c r="O93" s="147" t="s">
        <v>198</v>
      </c>
      <c r="P93" s="147" t="s">
        <v>198</v>
      </c>
      <c r="Q93" s="147" t="s">
        <v>198</v>
      </c>
      <c r="R93" s="147" t="s">
        <v>198</v>
      </c>
      <c r="S93" s="147" t="s">
        <v>198</v>
      </c>
      <c r="T93" s="147" t="s">
        <v>198</v>
      </c>
      <c r="U93" s="147" t="s">
        <v>198</v>
      </c>
      <c r="V93" s="147" t="s">
        <v>198</v>
      </c>
      <c r="W93" s="147" t="s">
        <v>198</v>
      </c>
      <c r="X93" s="147" t="s">
        <v>198</v>
      </c>
      <c r="Y93" s="147" t="s">
        <v>198</v>
      </c>
      <c r="Z93" s="147" t="s">
        <v>198</v>
      </c>
      <c r="AA93" s="147" t="s">
        <v>198</v>
      </c>
      <c r="AB93" s="147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x14ac:dyDescent="0.25">
      <c r="A94" s="93"/>
      <c r="B94" s="95" t="s">
        <v>50</v>
      </c>
      <c r="C94" s="147" t="s">
        <v>198</v>
      </c>
      <c r="D94" s="147" t="s">
        <v>198</v>
      </c>
      <c r="E94" s="147" t="s">
        <v>198</v>
      </c>
      <c r="F94" s="147" t="s">
        <v>198</v>
      </c>
      <c r="G94" s="147" t="s">
        <v>198</v>
      </c>
      <c r="H94" s="147" t="s">
        <v>198</v>
      </c>
      <c r="I94" s="147" t="s">
        <v>198</v>
      </c>
      <c r="J94" s="147" t="s">
        <v>198</v>
      </c>
      <c r="K94" s="147" t="s">
        <v>198</v>
      </c>
      <c r="L94" s="147" t="s">
        <v>198</v>
      </c>
      <c r="M94" s="147" t="s">
        <v>198</v>
      </c>
      <c r="N94" s="147" t="s">
        <v>198</v>
      </c>
      <c r="O94" s="147" t="s">
        <v>198</v>
      </c>
      <c r="P94" s="147" t="s">
        <v>198</v>
      </c>
      <c r="Q94" s="147" t="s">
        <v>198</v>
      </c>
      <c r="R94" s="147" t="s">
        <v>198</v>
      </c>
      <c r="S94" s="147" t="s">
        <v>198</v>
      </c>
      <c r="T94" s="147" t="s">
        <v>198</v>
      </c>
      <c r="U94" s="147" t="s">
        <v>198</v>
      </c>
      <c r="V94" s="147" t="s">
        <v>198</v>
      </c>
      <c r="W94" s="147" t="s">
        <v>198</v>
      </c>
      <c r="X94" s="147" t="s">
        <v>198</v>
      </c>
      <c r="Y94" s="147" t="s">
        <v>198</v>
      </c>
      <c r="Z94" s="147" t="s">
        <v>198</v>
      </c>
      <c r="AA94" s="147" t="s">
        <v>198</v>
      </c>
      <c r="AB94" s="147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x14ac:dyDescent="0.25">
      <c r="A95" s="93"/>
      <c r="B95" s="95" t="s">
        <v>51</v>
      </c>
      <c r="C95" s="147" t="s">
        <v>198</v>
      </c>
      <c r="D95" s="147" t="s">
        <v>198</v>
      </c>
      <c r="E95" s="147" t="s">
        <v>198</v>
      </c>
      <c r="F95" s="147" t="s">
        <v>198</v>
      </c>
      <c r="G95" s="147" t="s">
        <v>198</v>
      </c>
      <c r="H95" s="147" t="s">
        <v>198</v>
      </c>
      <c r="I95" s="147" t="s">
        <v>198</v>
      </c>
      <c r="J95" s="147" t="s">
        <v>198</v>
      </c>
      <c r="K95" s="147" t="s">
        <v>198</v>
      </c>
      <c r="L95" s="147" t="s">
        <v>198</v>
      </c>
      <c r="M95" s="147" t="s">
        <v>198</v>
      </c>
      <c r="N95" s="147" t="s">
        <v>198</v>
      </c>
      <c r="O95" s="147" t="s">
        <v>198</v>
      </c>
      <c r="P95" s="147" t="s">
        <v>198</v>
      </c>
      <c r="Q95" s="147" t="s">
        <v>198</v>
      </c>
      <c r="R95" s="147" t="s">
        <v>198</v>
      </c>
      <c r="S95" s="147" t="s">
        <v>198</v>
      </c>
      <c r="T95" s="147" t="s">
        <v>198</v>
      </c>
      <c r="U95" s="147" t="s">
        <v>198</v>
      </c>
      <c r="V95" s="147" t="s">
        <v>198</v>
      </c>
      <c r="W95" s="147" t="s">
        <v>198</v>
      </c>
      <c r="X95" s="147" t="s">
        <v>198</v>
      </c>
      <c r="Y95" s="147" t="s">
        <v>198</v>
      </c>
      <c r="Z95" s="147" t="s">
        <v>198</v>
      </c>
      <c r="AA95" s="147" t="s">
        <v>198</v>
      </c>
      <c r="AB95" s="147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x14ac:dyDescent="0.25">
      <c r="A96" s="93"/>
      <c r="B96" s="95" t="s">
        <v>52</v>
      </c>
      <c r="C96" s="147" t="s">
        <v>198</v>
      </c>
      <c r="D96" s="147" t="s">
        <v>198</v>
      </c>
      <c r="E96" s="147" t="s">
        <v>198</v>
      </c>
      <c r="F96" s="147" t="s">
        <v>198</v>
      </c>
      <c r="G96" s="147" t="s">
        <v>198</v>
      </c>
      <c r="H96" s="147" t="s">
        <v>198</v>
      </c>
      <c r="I96" s="147" t="s">
        <v>198</v>
      </c>
      <c r="J96" s="147" t="s">
        <v>198</v>
      </c>
      <c r="K96" s="147" t="s">
        <v>198</v>
      </c>
      <c r="L96" s="147" t="s">
        <v>198</v>
      </c>
      <c r="M96" s="147" t="s">
        <v>198</v>
      </c>
      <c r="N96" s="147" t="s">
        <v>198</v>
      </c>
      <c r="O96" s="147" t="s">
        <v>198</v>
      </c>
      <c r="P96" s="147" t="s">
        <v>198</v>
      </c>
      <c r="Q96" s="147" t="s">
        <v>198</v>
      </c>
      <c r="R96" s="147" t="s">
        <v>198</v>
      </c>
      <c r="S96" s="147" t="s">
        <v>198</v>
      </c>
      <c r="T96" s="147" t="s">
        <v>198</v>
      </c>
      <c r="U96" s="147" t="s">
        <v>198</v>
      </c>
      <c r="V96" s="147" t="s">
        <v>198</v>
      </c>
      <c r="W96" s="147" t="s">
        <v>198</v>
      </c>
      <c r="X96" s="147" t="s">
        <v>198</v>
      </c>
      <c r="Y96" s="147" t="s">
        <v>198</v>
      </c>
      <c r="Z96" s="147" t="s">
        <v>198</v>
      </c>
      <c r="AA96" s="147" t="s">
        <v>198</v>
      </c>
      <c r="AB96" s="147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x14ac:dyDescent="0.25">
      <c r="A97" s="93"/>
      <c r="B97" s="95" t="s">
        <v>53</v>
      </c>
      <c r="C97" s="147" t="s">
        <v>198</v>
      </c>
      <c r="D97" s="147" t="s">
        <v>198</v>
      </c>
      <c r="E97" s="147" t="s">
        <v>198</v>
      </c>
      <c r="F97" s="147" t="s">
        <v>198</v>
      </c>
      <c r="G97" s="147" t="s">
        <v>198</v>
      </c>
      <c r="H97" s="147" t="s">
        <v>198</v>
      </c>
      <c r="I97" s="147" t="s">
        <v>198</v>
      </c>
      <c r="J97" s="147" t="s">
        <v>198</v>
      </c>
      <c r="K97" s="147" t="s">
        <v>198</v>
      </c>
      <c r="L97" s="147" t="s">
        <v>198</v>
      </c>
      <c r="M97" s="147" t="s">
        <v>198</v>
      </c>
      <c r="N97" s="147" t="s">
        <v>198</v>
      </c>
      <c r="O97" s="147" t="s">
        <v>198</v>
      </c>
      <c r="P97" s="147" t="s">
        <v>198</v>
      </c>
      <c r="Q97" s="147" t="s">
        <v>198</v>
      </c>
      <c r="R97" s="147" t="s">
        <v>198</v>
      </c>
      <c r="S97" s="147" t="s">
        <v>198</v>
      </c>
      <c r="T97" s="147" t="s">
        <v>198</v>
      </c>
      <c r="U97" s="147" t="s">
        <v>198</v>
      </c>
      <c r="V97" s="147" t="s">
        <v>198</v>
      </c>
      <c r="W97" s="147" t="s">
        <v>198</v>
      </c>
      <c r="X97" s="147" t="s">
        <v>198</v>
      </c>
      <c r="Y97" s="147" t="s">
        <v>198</v>
      </c>
      <c r="Z97" s="147" t="s">
        <v>198</v>
      </c>
      <c r="AA97" s="147" t="s">
        <v>198</v>
      </c>
      <c r="AB97" s="147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x14ac:dyDescent="0.25">
      <c r="A98" s="93"/>
      <c r="B98" s="95" t="s">
        <v>42</v>
      </c>
      <c r="C98" s="147" t="s">
        <v>198</v>
      </c>
      <c r="D98" s="147" t="s">
        <v>198</v>
      </c>
      <c r="E98" s="147" t="s">
        <v>198</v>
      </c>
      <c r="F98" s="147" t="s">
        <v>198</v>
      </c>
      <c r="G98" s="147" t="s">
        <v>198</v>
      </c>
      <c r="H98" s="147" t="s">
        <v>198</v>
      </c>
      <c r="I98" s="147" t="s">
        <v>198</v>
      </c>
      <c r="J98" s="147" t="s">
        <v>198</v>
      </c>
      <c r="K98" s="147" t="s">
        <v>198</v>
      </c>
      <c r="L98" s="147" t="s">
        <v>198</v>
      </c>
      <c r="M98" s="147" t="s">
        <v>198</v>
      </c>
      <c r="N98" s="147" t="s">
        <v>198</v>
      </c>
      <c r="O98" s="147" t="s">
        <v>198</v>
      </c>
      <c r="P98" s="147" t="s">
        <v>198</v>
      </c>
      <c r="Q98" s="147" t="s">
        <v>198</v>
      </c>
      <c r="R98" s="147" t="s">
        <v>198</v>
      </c>
      <c r="S98" s="147" t="s">
        <v>198</v>
      </c>
      <c r="T98" s="147" t="s">
        <v>198</v>
      </c>
      <c r="U98" s="147" t="s">
        <v>198</v>
      </c>
      <c r="V98" s="147" t="s">
        <v>198</v>
      </c>
      <c r="W98" s="147" t="s">
        <v>198</v>
      </c>
      <c r="X98" s="147" t="s">
        <v>198</v>
      </c>
      <c r="Y98" s="147" t="s">
        <v>198</v>
      </c>
      <c r="Z98" s="147" t="s">
        <v>198</v>
      </c>
      <c r="AA98" s="147" t="s">
        <v>198</v>
      </c>
      <c r="AB98" s="147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x14ac:dyDescent="0.25">
      <c r="A99" s="96">
        <v>2018</v>
      </c>
      <c r="B99" s="97" t="s">
        <v>43</v>
      </c>
      <c r="C99" s="141" t="s">
        <v>198</v>
      </c>
      <c r="D99" s="141" t="s">
        <v>198</v>
      </c>
      <c r="E99" s="141" t="s">
        <v>198</v>
      </c>
      <c r="F99" s="142" t="s">
        <v>198</v>
      </c>
      <c r="G99" s="142" t="s">
        <v>198</v>
      </c>
      <c r="H99" s="141" t="s">
        <v>198</v>
      </c>
      <c r="I99" s="141" t="s">
        <v>198</v>
      </c>
      <c r="J99" s="142" t="s">
        <v>198</v>
      </c>
      <c r="K99" s="142" t="s">
        <v>198</v>
      </c>
      <c r="L99" s="142" t="s">
        <v>198</v>
      </c>
      <c r="M99" s="142" t="s">
        <v>198</v>
      </c>
      <c r="N99" s="141" t="s">
        <v>198</v>
      </c>
      <c r="O99" s="141" t="s">
        <v>198</v>
      </c>
      <c r="P99" s="141" t="s">
        <v>198</v>
      </c>
      <c r="Q99" s="141" t="s">
        <v>198</v>
      </c>
      <c r="R99" s="141" t="s">
        <v>198</v>
      </c>
      <c r="S99" s="141" t="s">
        <v>198</v>
      </c>
      <c r="T99" s="142" t="s">
        <v>198</v>
      </c>
      <c r="U99" s="142" t="s">
        <v>198</v>
      </c>
      <c r="V99" s="142" t="s">
        <v>198</v>
      </c>
      <c r="W99" s="142" t="s">
        <v>198</v>
      </c>
      <c r="X99" s="142" t="s">
        <v>198</v>
      </c>
      <c r="Y99" s="142" t="s">
        <v>198</v>
      </c>
      <c r="Z99" s="142" t="s">
        <v>198</v>
      </c>
      <c r="AA99" s="142" t="s">
        <v>198</v>
      </c>
      <c r="AB99" s="142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customHeight="1" x14ac:dyDescent="0.25">
      <c r="A100" s="93"/>
      <c r="B100" s="101" t="s">
        <v>44</v>
      </c>
      <c r="C100" s="147" t="s">
        <v>198</v>
      </c>
      <c r="D100" s="147" t="s">
        <v>198</v>
      </c>
      <c r="E100" s="147" t="s">
        <v>198</v>
      </c>
      <c r="F100" s="147" t="s">
        <v>198</v>
      </c>
      <c r="G100" s="147" t="s">
        <v>198</v>
      </c>
      <c r="H100" s="147" t="s">
        <v>198</v>
      </c>
      <c r="I100" s="147" t="s">
        <v>198</v>
      </c>
      <c r="J100" s="147" t="s">
        <v>198</v>
      </c>
      <c r="K100" s="147" t="s">
        <v>198</v>
      </c>
      <c r="L100" s="147" t="s">
        <v>198</v>
      </c>
      <c r="M100" s="147" t="s">
        <v>198</v>
      </c>
      <c r="N100" s="147" t="s">
        <v>198</v>
      </c>
      <c r="O100" s="147" t="s">
        <v>198</v>
      </c>
      <c r="P100" s="147" t="s">
        <v>198</v>
      </c>
      <c r="Q100" s="147" t="s">
        <v>198</v>
      </c>
      <c r="R100" s="147" t="s">
        <v>198</v>
      </c>
      <c r="S100" s="147" t="s">
        <v>198</v>
      </c>
      <c r="T100" s="147" t="s">
        <v>198</v>
      </c>
      <c r="U100" s="147" t="s">
        <v>198</v>
      </c>
      <c r="V100" s="147" t="s">
        <v>198</v>
      </c>
      <c r="W100" s="147" t="s">
        <v>198</v>
      </c>
      <c r="X100" s="147" t="s">
        <v>198</v>
      </c>
      <c r="Y100" s="147" t="s">
        <v>198</v>
      </c>
      <c r="Z100" s="147" t="s">
        <v>198</v>
      </c>
      <c r="AA100" s="147" t="s">
        <v>198</v>
      </c>
      <c r="AB100" s="147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x14ac:dyDescent="0.25">
      <c r="A101" s="93"/>
      <c r="B101" s="101" t="s">
        <v>45</v>
      </c>
      <c r="C101" s="147" t="s">
        <v>198</v>
      </c>
      <c r="D101" s="147" t="s">
        <v>198</v>
      </c>
      <c r="E101" s="147" t="s">
        <v>198</v>
      </c>
      <c r="F101" s="147" t="s">
        <v>198</v>
      </c>
      <c r="G101" s="147" t="s">
        <v>198</v>
      </c>
      <c r="H101" s="147" t="s">
        <v>198</v>
      </c>
      <c r="I101" s="147" t="s">
        <v>198</v>
      </c>
      <c r="J101" s="147" t="s">
        <v>198</v>
      </c>
      <c r="K101" s="147" t="s">
        <v>198</v>
      </c>
      <c r="L101" s="147" t="s">
        <v>198</v>
      </c>
      <c r="M101" s="147" t="s">
        <v>198</v>
      </c>
      <c r="N101" s="147" t="s">
        <v>198</v>
      </c>
      <c r="O101" s="147" t="s">
        <v>198</v>
      </c>
      <c r="P101" s="147" t="s">
        <v>198</v>
      </c>
      <c r="Q101" s="147" t="s">
        <v>198</v>
      </c>
      <c r="R101" s="147" t="s">
        <v>198</v>
      </c>
      <c r="S101" s="147" t="s">
        <v>198</v>
      </c>
      <c r="T101" s="147" t="s">
        <v>198</v>
      </c>
      <c r="U101" s="147" t="s">
        <v>198</v>
      </c>
      <c r="V101" s="147" t="s">
        <v>198</v>
      </c>
      <c r="W101" s="147" t="s">
        <v>198</v>
      </c>
      <c r="X101" s="147" t="s">
        <v>198</v>
      </c>
      <c r="Y101" s="147" t="s">
        <v>198</v>
      </c>
      <c r="Z101" s="147" t="s">
        <v>198</v>
      </c>
      <c r="AA101" s="147" t="s">
        <v>198</v>
      </c>
      <c r="AB101" s="147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x14ac:dyDescent="0.25">
      <c r="A102" s="93"/>
      <c r="B102" s="95" t="s">
        <v>46</v>
      </c>
      <c r="C102" s="147" t="s">
        <v>198</v>
      </c>
      <c r="D102" s="147" t="s">
        <v>198</v>
      </c>
      <c r="E102" s="147" t="s">
        <v>198</v>
      </c>
      <c r="F102" s="147" t="s">
        <v>198</v>
      </c>
      <c r="G102" s="147" t="s">
        <v>198</v>
      </c>
      <c r="H102" s="147" t="s">
        <v>198</v>
      </c>
      <c r="I102" s="147" t="s">
        <v>198</v>
      </c>
      <c r="J102" s="147" t="s">
        <v>198</v>
      </c>
      <c r="K102" s="147" t="s">
        <v>198</v>
      </c>
      <c r="L102" s="147" t="s">
        <v>198</v>
      </c>
      <c r="M102" s="147" t="s">
        <v>198</v>
      </c>
      <c r="N102" s="147" t="s">
        <v>198</v>
      </c>
      <c r="O102" s="147" t="s">
        <v>198</v>
      </c>
      <c r="P102" s="147" t="s">
        <v>198</v>
      </c>
      <c r="Q102" s="147" t="s">
        <v>198</v>
      </c>
      <c r="R102" s="147" t="s">
        <v>198</v>
      </c>
      <c r="S102" s="147" t="s">
        <v>198</v>
      </c>
      <c r="T102" s="147" t="s">
        <v>198</v>
      </c>
      <c r="U102" s="147" t="s">
        <v>198</v>
      </c>
      <c r="V102" s="147" t="s">
        <v>198</v>
      </c>
      <c r="W102" s="147" t="s">
        <v>198</v>
      </c>
      <c r="X102" s="147" t="s">
        <v>198</v>
      </c>
      <c r="Y102" s="147" t="s">
        <v>198</v>
      </c>
      <c r="Z102" s="147" t="s">
        <v>198</v>
      </c>
      <c r="AA102" s="147" t="s">
        <v>198</v>
      </c>
      <c r="AB102" s="147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x14ac:dyDescent="0.25">
      <c r="A103" s="93"/>
      <c r="B103" s="95" t="s">
        <v>47</v>
      </c>
      <c r="C103" s="147" t="s">
        <v>198</v>
      </c>
      <c r="D103" s="147" t="s">
        <v>198</v>
      </c>
      <c r="E103" s="147" t="s">
        <v>198</v>
      </c>
      <c r="F103" s="147" t="s">
        <v>198</v>
      </c>
      <c r="G103" s="147" t="s">
        <v>198</v>
      </c>
      <c r="H103" s="147" t="s">
        <v>198</v>
      </c>
      <c r="I103" s="147" t="s">
        <v>198</v>
      </c>
      <c r="J103" s="147" t="s">
        <v>198</v>
      </c>
      <c r="K103" s="147" t="s">
        <v>198</v>
      </c>
      <c r="L103" s="147" t="s">
        <v>198</v>
      </c>
      <c r="M103" s="147" t="s">
        <v>198</v>
      </c>
      <c r="N103" s="147" t="s">
        <v>198</v>
      </c>
      <c r="O103" s="147" t="s">
        <v>198</v>
      </c>
      <c r="P103" s="147" t="s">
        <v>198</v>
      </c>
      <c r="Q103" s="147" t="s">
        <v>198</v>
      </c>
      <c r="R103" s="147" t="s">
        <v>198</v>
      </c>
      <c r="S103" s="147" t="s">
        <v>198</v>
      </c>
      <c r="T103" s="147" t="s">
        <v>198</v>
      </c>
      <c r="U103" s="147" t="s">
        <v>198</v>
      </c>
      <c r="V103" s="147" t="s">
        <v>198</v>
      </c>
      <c r="W103" s="147" t="s">
        <v>198</v>
      </c>
      <c r="X103" s="147" t="s">
        <v>198</v>
      </c>
      <c r="Y103" s="147" t="s">
        <v>198</v>
      </c>
      <c r="Z103" s="147" t="s">
        <v>198</v>
      </c>
      <c r="AA103" s="147" t="s">
        <v>198</v>
      </c>
      <c r="AB103" s="147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x14ac:dyDescent="0.25">
      <c r="A104" s="93"/>
      <c r="B104" s="95" t="s">
        <v>48</v>
      </c>
      <c r="C104" s="147" t="s">
        <v>198</v>
      </c>
      <c r="D104" s="147" t="s">
        <v>198</v>
      </c>
      <c r="E104" s="147" t="s">
        <v>198</v>
      </c>
      <c r="F104" s="147" t="s">
        <v>198</v>
      </c>
      <c r="G104" s="147" t="s">
        <v>198</v>
      </c>
      <c r="H104" s="147" t="s">
        <v>198</v>
      </c>
      <c r="I104" s="147" t="s">
        <v>198</v>
      </c>
      <c r="J104" s="147" t="s">
        <v>198</v>
      </c>
      <c r="K104" s="147" t="s">
        <v>198</v>
      </c>
      <c r="L104" s="147" t="s">
        <v>198</v>
      </c>
      <c r="M104" s="147" t="s">
        <v>198</v>
      </c>
      <c r="N104" s="147" t="s">
        <v>198</v>
      </c>
      <c r="O104" s="147" t="s">
        <v>198</v>
      </c>
      <c r="P104" s="147" t="s">
        <v>198</v>
      </c>
      <c r="Q104" s="147" t="s">
        <v>198</v>
      </c>
      <c r="R104" s="147" t="s">
        <v>198</v>
      </c>
      <c r="S104" s="147" t="s">
        <v>198</v>
      </c>
      <c r="T104" s="147" t="s">
        <v>198</v>
      </c>
      <c r="U104" s="147" t="s">
        <v>198</v>
      </c>
      <c r="V104" s="147" t="s">
        <v>198</v>
      </c>
      <c r="W104" s="147" t="s">
        <v>198</v>
      </c>
      <c r="X104" s="147" t="s">
        <v>198</v>
      </c>
      <c r="Y104" s="147" t="s">
        <v>198</v>
      </c>
      <c r="Z104" s="147" t="s">
        <v>198</v>
      </c>
      <c r="AA104" s="147" t="s">
        <v>198</v>
      </c>
      <c r="AB104" s="147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x14ac:dyDescent="0.25">
      <c r="A105" s="93"/>
      <c r="B105" s="95" t="s">
        <v>49</v>
      </c>
      <c r="C105" s="147" t="s">
        <v>198</v>
      </c>
      <c r="D105" s="147" t="s">
        <v>198</v>
      </c>
      <c r="E105" s="147" t="s">
        <v>198</v>
      </c>
      <c r="F105" s="147" t="s">
        <v>198</v>
      </c>
      <c r="G105" s="147" t="s">
        <v>198</v>
      </c>
      <c r="H105" s="147" t="s">
        <v>198</v>
      </c>
      <c r="I105" s="147" t="s">
        <v>198</v>
      </c>
      <c r="J105" s="147" t="s">
        <v>198</v>
      </c>
      <c r="K105" s="147" t="s">
        <v>198</v>
      </c>
      <c r="L105" s="147" t="s">
        <v>198</v>
      </c>
      <c r="M105" s="147" t="s">
        <v>198</v>
      </c>
      <c r="N105" s="147" t="s">
        <v>198</v>
      </c>
      <c r="O105" s="147" t="s">
        <v>198</v>
      </c>
      <c r="P105" s="147" t="s">
        <v>198</v>
      </c>
      <c r="Q105" s="147" t="s">
        <v>198</v>
      </c>
      <c r="R105" s="147" t="s">
        <v>198</v>
      </c>
      <c r="S105" s="147" t="s">
        <v>198</v>
      </c>
      <c r="T105" s="147" t="s">
        <v>198</v>
      </c>
      <c r="U105" s="147" t="s">
        <v>198</v>
      </c>
      <c r="V105" s="147" t="s">
        <v>198</v>
      </c>
      <c r="W105" s="147" t="s">
        <v>198</v>
      </c>
      <c r="X105" s="147" t="s">
        <v>198</v>
      </c>
      <c r="Y105" s="147" t="s">
        <v>198</v>
      </c>
      <c r="Z105" s="147" t="s">
        <v>198</v>
      </c>
      <c r="AA105" s="147" t="s">
        <v>198</v>
      </c>
      <c r="AB105" s="147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x14ac:dyDescent="0.25">
      <c r="A106" s="93"/>
      <c r="B106" s="95" t="s">
        <v>50</v>
      </c>
      <c r="C106" s="147" t="s">
        <v>198</v>
      </c>
      <c r="D106" s="147" t="s">
        <v>198</v>
      </c>
      <c r="E106" s="147" t="s">
        <v>198</v>
      </c>
      <c r="F106" s="147" t="s">
        <v>198</v>
      </c>
      <c r="G106" s="147" t="s">
        <v>198</v>
      </c>
      <c r="H106" s="147" t="s">
        <v>198</v>
      </c>
      <c r="I106" s="147" t="s">
        <v>198</v>
      </c>
      <c r="J106" s="147" t="s">
        <v>198</v>
      </c>
      <c r="K106" s="147" t="s">
        <v>198</v>
      </c>
      <c r="L106" s="147" t="s">
        <v>198</v>
      </c>
      <c r="M106" s="147" t="s">
        <v>198</v>
      </c>
      <c r="N106" s="147" t="s">
        <v>198</v>
      </c>
      <c r="O106" s="147" t="s">
        <v>198</v>
      </c>
      <c r="P106" s="147" t="s">
        <v>198</v>
      </c>
      <c r="Q106" s="147" t="s">
        <v>198</v>
      </c>
      <c r="R106" s="147" t="s">
        <v>198</v>
      </c>
      <c r="S106" s="147" t="s">
        <v>198</v>
      </c>
      <c r="T106" s="147" t="s">
        <v>198</v>
      </c>
      <c r="U106" s="147" t="s">
        <v>198</v>
      </c>
      <c r="V106" s="147" t="s">
        <v>198</v>
      </c>
      <c r="W106" s="147" t="s">
        <v>198</v>
      </c>
      <c r="X106" s="147" t="s">
        <v>198</v>
      </c>
      <c r="Y106" s="147" t="s">
        <v>198</v>
      </c>
      <c r="Z106" s="147" t="s">
        <v>198</v>
      </c>
      <c r="AA106" s="147" t="s">
        <v>198</v>
      </c>
      <c r="AB106" s="147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x14ac:dyDescent="0.25">
      <c r="A107" s="93"/>
      <c r="B107" s="95" t="s">
        <v>51</v>
      </c>
      <c r="C107" s="147" t="s">
        <v>198</v>
      </c>
      <c r="D107" s="147" t="s">
        <v>198</v>
      </c>
      <c r="E107" s="147" t="s">
        <v>198</v>
      </c>
      <c r="F107" s="147" t="s">
        <v>198</v>
      </c>
      <c r="G107" s="147" t="s">
        <v>198</v>
      </c>
      <c r="H107" s="147" t="s">
        <v>198</v>
      </c>
      <c r="I107" s="147" t="s">
        <v>198</v>
      </c>
      <c r="J107" s="147" t="s">
        <v>198</v>
      </c>
      <c r="K107" s="147" t="s">
        <v>198</v>
      </c>
      <c r="L107" s="147" t="s">
        <v>198</v>
      </c>
      <c r="M107" s="147" t="s">
        <v>198</v>
      </c>
      <c r="N107" s="147" t="s">
        <v>198</v>
      </c>
      <c r="O107" s="147" t="s">
        <v>198</v>
      </c>
      <c r="P107" s="147" t="s">
        <v>198</v>
      </c>
      <c r="Q107" s="147" t="s">
        <v>198</v>
      </c>
      <c r="R107" s="147" t="s">
        <v>198</v>
      </c>
      <c r="S107" s="147" t="s">
        <v>198</v>
      </c>
      <c r="T107" s="147" t="s">
        <v>198</v>
      </c>
      <c r="U107" s="147" t="s">
        <v>198</v>
      </c>
      <c r="V107" s="147" t="s">
        <v>198</v>
      </c>
      <c r="W107" s="147" t="s">
        <v>198</v>
      </c>
      <c r="X107" s="147" t="s">
        <v>198</v>
      </c>
      <c r="Y107" s="147" t="s">
        <v>198</v>
      </c>
      <c r="Z107" s="147" t="s">
        <v>198</v>
      </c>
      <c r="AA107" s="147" t="s">
        <v>198</v>
      </c>
      <c r="AB107" s="147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x14ac:dyDescent="0.25">
      <c r="A108" s="93"/>
      <c r="B108" s="95" t="s">
        <v>52</v>
      </c>
      <c r="C108" s="147" t="s">
        <v>198</v>
      </c>
      <c r="D108" s="147" t="s">
        <v>198</v>
      </c>
      <c r="E108" s="147" t="s">
        <v>198</v>
      </c>
      <c r="F108" s="147" t="s">
        <v>198</v>
      </c>
      <c r="G108" s="147" t="s">
        <v>198</v>
      </c>
      <c r="H108" s="147" t="s">
        <v>198</v>
      </c>
      <c r="I108" s="147" t="s">
        <v>198</v>
      </c>
      <c r="J108" s="147" t="s">
        <v>198</v>
      </c>
      <c r="K108" s="147" t="s">
        <v>198</v>
      </c>
      <c r="L108" s="147" t="s">
        <v>198</v>
      </c>
      <c r="M108" s="147" t="s">
        <v>198</v>
      </c>
      <c r="N108" s="147" t="s">
        <v>198</v>
      </c>
      <c r="O108" s="147" t="s">
        <v>198</v>
      </c>
      <c r="P108" s="147" t="s">
        <v>198</v>
      </c>
      <c r="Q108" s="147" t="s">
        <v>198</v>
      </c>
      <c r="R108" s="147" t="s">
        <v>198</v>
      </c>
      <c r="S108" s="147" t="s">
        <v>198</v>
      </c>
      <c r="T108" s="147" t="s">
        <v>198</v>
      </c>
      <c r="U108" s="147" t="s">
        <v>198</v>
      </c>
      <c r="V108" s="147" t="s">
        <v>198</v>
      </c>
      <c r="W108" s="147" t="s">
        <v>198</v>
      </c>
      <c r="X108" s="147" t="s">
        <v>198</v>
      </c>
      <c r="Y108" s="147" t="s">
        <v>198</v>
      </c>
      <c r="Z108" s="147" t="s">
        <v>198</v>
      </c>
      <c r="AA108" s="147" t="s">
        <v>198</v>
      </c>
      <c r="AB108" s="147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x14ac:dyDescent="0.25">
      <c r="A109" s="93"/>
      <c r="B109" s="95" t="s">
        <v>53</v>
      </c>
      <c r="C109" s="147" t="s">
        <v>198</v>
      </c>
      <c r="D109" s="147" t="s">
        <v>198</v>
      </c>
      <c r="E109" s="147" t="s">
        <v>198</v>
      </c>
      <c r="F109" s="147" t="s">
        <v>198</v>
      </c>
      <c r="G109" s="147" t="s">
        <v>198</v>
      </c>
      <c r="H109" s="147" t="s">
        <v>198</v>
      </c>
      <c r="I109" s="147" t="s">
        <v>198</v>
      </c>
      <c r="J109" s="147" t="s">
        <v>198</v>
      </c>
      <c r="K109" s="147" t="s">
        <v>198</v>
      </c>
      <c r="L109" s="147" t="s">
        <v>198</v>
      </c>
      <c r="M109" s="147" t="s">
        <v>198</v>
      </c>
      <c r="N109" s="147" t="s">
        <v>198</v>
      </c>
      <c r="O109" s="147" t="s">
        <v>198</v>
      </c>
      <c r="P109" s="147" t="s">
        <v>198</v>
      </c>
      <c r="Q109" s="147" t="s">
        <v>198</v>
      </c>
      <c r="R109" s="147" t="s">
        <v>198</v>
      </c>
      <c r="S109" s="147" t="s">
        <v>198</v>
      </c>
      <c r="T109" s="147" t="s">
        <v>198</v>
      </c>
      <c r="U109" s="147" t="s">
        <v>198</v>
      </c>
      <c r="V109" s="147" t="s">
        <v>198</v>
      </c>
      <c r="W109" s="147" t="s">
        <v>198</v>
      </c>
      <c r="X109" s="147" t="s">
        <v>198</v>
      </c>
      <c r="Y109" s="147" t="s">
        <v>198</v>
      </c>
      <c r="Z109" s="147" t="s">
        <v>198</v>
      </c>
      <c r="AA109" s="147" t="s">
        <v>198</v>
      </c>
      <c r="AB109" s="147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x14ac:dyDescent="0.25">
      <c r="A110" s="93"/>
      <c r="B110" s="95" t="s">
        <v>42</v>
      </c>
      <c r="C110" s="147" t="s">
        <v>198</v>
      </c>
      <c r="D110" s="147" t="s">
        <v>198</v>
      </c>
      <c r="E110" s="147" t="s">
        <v>198</v>
      </c>
      <c r="F110" s="147" t="s">
        <v>198</v>
      </c>
      <c r="G110" s="147" t="s">
        <v>198</v>
      </c>
      <c r="H110" s="147" t="s">
        <v>198</v>
      </c>
      <c r="I110" s="147" t="s">
        <v>198</v>
      </c>
      <c r="J110" s="147" t="s">
        <v>198</v>
      </c>
      <c r="K110" s="147" t="s">
        <v>198</v>
      </c>
      <c r="L110" s="147" t="s">
        <v>198</v>
      </c>
      <c r="M110" s="147" t="s">
        <v>198</v>
      </c>
      <c r="N110" s="147" t="s">
        <v>198</v>
      </c>
      <c r="O110" s="147" t="s">
        <v>198</v>
      </c>
      <c r="P110" s="147" t="s">
        <v>198</v>
      </c>
      <c r="Q110" s="147" t="s">
        <v>198</v>
      </c>
      <c r="R110" s="147" t="s">
        <v>198</v>
      </c>
      <c r="S110" s="147" t="s">
        <v>198</v>
      </c>
      <c r="T110" s="147" t="s">
        <v>198</v>
      </c>
      <c r="U110" s="147" t="s">
        <v>198</v>
      </c>
      <c r="V110" s="147" t="s">
        <v>198</v>
      </c>
      <c r="W110" s="147" t="s">
        <v>198</v>
      </c>
      <c r="X110" s="147" t="s">
        <v>198</v>
      </c>
      <c r="Y110" s="147" t="s">
        <v>198</v>
      </c>
      <c r="Z110" s="147" t="s">
        <v>198</v>
      </c>
      <c r="AA110" s="147" t="s">
        <v>198</v>
      </c>
      <c r="AB110" s="147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x14ac:dyDescent="0.25">
      <c r="A111" s="96">
        <v>2019</v>
      </c>
      <c r="B111" s="97" t="s">
        <v>43</v>
      </c>
      <c r="C111" s="141" t="s">
        <v>198</v>
      </c>
      <c r="D111" s="141" t="s">
        <v>198</v>
      </c>
      <c r="E111" s="141" t="s">
        <v>198</v>
      </c>
      <c r="F111" s="142" t="s">
        <v>198</v>
      </c>
      <c r="G111" s="142" t="s">
        <v>198</v>
      </c>
      <c r="H111" s="141" t="s">
        <v>198</v>
      </c>
      <c r="I111" s="141" t="s">
        <v>198</v>
      </c>
      <c r="J111" s="142" t="s">
        <v>198</v>
      </c>
      <c r="K111" s="142" t="s">
        <v>198</v>
      </c>
      <c r="L111" s="142" t="s">
        <v>198</v>
      </c>
      <c r="M111" s="142" t="s">
        <v>198</v>
      </c>
      <c r="N111" s="141" t="s">
        <v>198</v>
      </c>
      <c r="O111" s="141" t="s">
        <v>198</v>
      </c>
      <c r="P111" s="141" t="s">
        <v>198</v>
      </c>
      <c r="Q111" s="141" t="s">
        <v>198</v>
      </c>
      <c r="R111" s="141" t="s">
        <v>198</v>
      </c>
      <c r="S111" s="141" t="s">
        <v>198</v>
      </c>
      <c r="T111" s="142" t="s">
        <v>198</v>
      </c>
      <c r="U111" s="142" t="s">
        <v>198</v>
      </c>
      <c r="V111" s="142" t="s">
        <v>198</v>
      </c>
      <c r="W111" s="142" t="s">
        <v>198</v>
      </c>
      <c r="X111" s="142" t="s">
        <v>198</v>
      </c>
      <c r="Y111" s="142" t="s">
        <v>198</v>
      </c>
      <c r="Z111" s="142" t="s">
        <v>198</v>
      </c>
      <c r="AA111" s="142" t="s">
        <v>198</v>
      </c>
      <c r="AB111" s="142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customHeight="1" x14ac:dyDescent="0.25">
      <c r="A112" s="93"/>
      <c r="B112" s="101" t="s">
        <v>44</v>
      </c>
      <c r="C112" s="147" t="s">
        <v>198</v>
      </c>
      <c r="D112" s="147" t="s">
        <v>198</v>
      </c>
      <c r="E112" s="147" t="s">
        <v>198</v>
      </c>
      <c r="F112" s="147" t="s">
        <v>198</v>
      </c>
      <c r="G112" s="147" t="s">
        <v>198</v>
      </c>
      <c r="H112" s="147" t="s">
        <v>198</v>
      </c>
      <c r="I112" s="147" t="s">
        <v>198</v>
      </c>
      <c r="J112" s="147" t="s">
        <v>198</v>
      </c>
      <c r="K112" s="147" t="s">
        <v>198</v>
      </c>
      <c r="L112" s="147" t="s">
        <v>198</v>
      </c>
      <c r="M112" s="147" t="s">
        <v>198</v>
      </c>
      <c r="N112" s="147" t="s">
        <v>198</v>
      </c>
      <c r="O112" s="147" t="s">
        <v>198</v>
      </c>
      <c r="P112" s="147" t="s">
        <v>198</v>
      </c>
      <c r="Q112" s="147" t="s">
        <v>198</v>
      </c>
      <c r="R112" s="147" t="s">
        <v>198</v>
      </c>
      <c r="S112" s="147" t="s">
        <v>198</v>
      </c>
      <c r="T112" s="147" t="s">
        <v>198</v>
      </c>
      <c r="U112" s="147" t="s">
        <v>198</v>
      </c>
      <c r="V112" s="147" t="s">
        <v>198</v>
      </c>
      <c r="W112" s="147" t="s">
        <v>198</v>
      </c>
      <c r="X112" s="147" t="s">
        <v>198</v>
      </c>
      <c r="Y112" s="147" t="s">
        <v>198</v>
      </c>
      <c r="Z112" s="147" t="s">
        <v>198</v>
      </c>
      <c r="AA112" s="147" t="s">
        <v>198</v>
      </c>
      <c r="AB112" s="147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x14ac:dyDescent="0.25">
      <c r="A113" s="93"/>
      <c r="B113" s="101" t="s">
        <v>45</v>
      </c>
      <c r="C113" s="147" t="s">
        <v>198</v>
      </c>
      <c r="D113" s="147" t="s">
        <v>198</v>
      </c>
      <c r="E113" s="147" t="s">
        <v>198</v>
      </c>
      <c r="F113" s="147" t="s">
        <v>198</v>
      </c>
      <c r="G113" s="147" t="s">
        <v>198</v>
      </c>
      <c r="H113" s="147" t="s">
        <v>198</v>
      </c>
      <c r="I113" s="147" t="s">
        <v>198</v>
      </c>
      <c r="J113" s="147" t="s">
        <v>198</v>
      </c>
      <c r="K113" s="147" t="s">
        <v>198</v>
      </c>
      <c r="L113" s="147" t="s">
        <v>198</v>
      </c>
      <c r="M113" s="147" t="s">
        <v>198</v>
      </c>
      <c r="N113" s="147" t="s">
        <v>198</v>
      </c>
      <c r="O113" s="147" t="s">
        <v>198</v>
      </c>
      <c r="P113" s="147" t="s">
        <v>198</v>
      </c>
      <c r="Q113" s="147" t="s">
        <v>198</v>
      </c>
      <c r="R113" s="147" t="s">
        <v>198</v>
      </c>
      <c r="S113" s="147" t="s">
        <v>198</v>
      </c>
      <c r="T113" s="147" t="s">
        <v>198</v>
      </c>
      <c r="U113" s="147" t="s">
        <v>198</v>
      </c>
      <c r="V113" s="147" t="s">
        <v>198</v>
      </c>
      <c r="W113" s="147" t="s">
        <v>198</v>
      </c>
      <c r="X113" s="147" t="s">
        <v>198</v>
      </c>
      <c r="Y113" s="147" t="s">
        <v>198</v>
      </c>
      <c r="Z113" s="147" t="s">
        <v>198</v>
      </c>
      <c r="AA113" s="147" t="s">
        <v>198</v>
      </c>
      <c r="AB113" s="147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x14ac:dyDescent="0.25">
      <c r="A114" s="93"/>
      <c r="B114" s="95" t="s">
        <v>46</v>
      </c>
      <c r="C114" s="147" t="s">
        <v>198</v>
      </c>
      <c r="D114" s="147" t="s">
        <v>198</v>
      </c>
      <c r="E114" s="147" t="s">
        <v>198</v>
      </c>
      <c r="F114" s="147" t="s">
        <v>198</v>
      </c>
      <c r="G114" s="147" t="s">
        <v>198</v>
      </c>
      <c r="H114" s="147" t="s">
        <v>198</v>
      </c>
      <c r="I114" s="147" t="s">
        <v>198</v>
      </c>
      <c r="J114" s="147" t="s">
        <v>198</v>
      </c>
      <c r="K114" s="147" t="s">
        <v>198</v>
      </c>
      <c r="L114" s="147" t="s">
        <v>198</v>
      </c>
      <c r="M114" s="147" t="s">
        <v>198</v>
      </c>
      <c r="N114" s="147" t="s">
        <v>198</v>
      </c>
      <c r="O114" s="147" t="s">
        <v>198</v>
      </c>
      <c r="P114" s="147" t="s">
        <v>198</v>
      </c>
      <c r="Q114" s="147" t="s">
        <v>198</v>
      </c>
      <c r="R114" s="147" t="s">
        <v>198</v>
      </c>
      <c r="S114" s="147" t="s">
        <v>198</v>
      </c>
      <c r="T114" s="147" t="s">
        <v>198</v>
      </c>
      <c r="U114" s="147" t="s">
        <v>198</v>
      </c>
      <c r="V114" s="147" t="s">
        <v>198</v>
      </c>
      <c r="W114" s="147" t="s">
        <v>198</v>
      </c>
      <c r="X114" s="147" t="s">
        <v>198</v>
      </c>
      <c r="Y114" s="147" t="s">
        <v>198</v>
      </c>
      <c r="Z114" s="147" t="s">
        <v>198</v>
      </c>
      <c r="AA114" s="147" t="s">
        <v>198</v>
      </c>
      <c r="AB114" s="147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x14ac:dyDescent="0.25">
      <c r="A115" s="93"/>
      <c r="B115" s="95" t="s">
        <v>47</v>
      </c>
      <c r="C115" s="147" t="s">
        <v>198</v>
      </c>
      <c r="D115" s="147" t="s">
        <v>198</v>
      </c>
      <c r="E115" s="147" t="s">
        <v>198</v>
      </c>
      <c r="F115" s="147" t="s">
        <v>198</v>
      </c>
      <c r="G115" s="147" t="s">
        <v>198</v>
      </c>
      <c r="H115" s="147" t="s">
        <v>198</v>
      </c>
      <c r="I115" s="147" t="s">
        <v>198</v>
      </c>
      <c r="J115" s="147" t="s">
        <v>198</v>
      </c>
      <c r="K115" s="147" t="s">
        <v>198</v>
      </c>
      <c r="L115" s="147" t="s">
        <v>198</v>
      </c>
      <c r="M115" s="147" t="s">
        <v>198</v>
      </c>
      <c r="N115" s="147" t="s">
        <v>198</v>
      </c>
      <c r="O115" s="147" t="s">
        <v>198</v>
      </c>
      <c r="P115" s="147" t="s">
        <v>198</v>
      </c>
      <c r="Q115" s="147" t="s">
        <v>198</v>
      </c>
      <c r="R115" s="147" t="s">
        <v>198</v>
      </c>
      <c r="S115" s="147" t="s">
        <v>198</v>
      </c>
      <c r="T115" s="147" t="s">
        <v>198</v>
      </c>
      <c r="U115" s="147" t="s">
        <v>198</v>
      </c>
      <c r="V115" s="147" t="s">
        <v>198</v>
      </c>
      <c r="W115" s="147" t="s">
        <v>198</v>
      </c>
      <c r="X115" s="147" t="s">
        <v>198</v>
      </c>
      <c r="Y115" s="147" t="s">
        <v>198</v>
      </c>
      <c r="Z115" s="147" t="s">
        <v>198</v>
      </c>
      <c r="AA115" s="147" t="s">
        <v>198</v>
      </c>
      <c r="AB115" s="147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x14ac:dyDescent="0.25">
      <c r="A116" s="93"/>
      <c r="B116" s="95" t="s">
        <v>48</v>
      </c>
      <c r="C116" s="147" t="s">
        <v>198</v>
      </c>
      <c r="D116" s="147" t="s">
        <v>198</v>
      </c>
      <c r="E116" s="147" t="s">
        <v>198</v>
      </c>
      <c r="F116" s="147" t="s">
        <v>198</v>
      </c>
      <c r="G116" s="147" t="s">
        <v>198</v>
      </c>
      <c r="H116" s="147" t="s">
        <v>198</v>
      </c>
      <c r="I116" s="147" t="s">
        <v>198</v>
      </c>
      <c r="J116" s="147" t="s">
        <v>198</v>
      </c>
      <c r="K116" s="147" t="s">
        <v>198</v>
      </c>
      <c r="L116" s="147" t="s">
        <v>198</v>
      </c>
      <c r="M116" s="147" t="s">
        <v>198</v>
      </c>
      <c r="N116" s="147" t="s">
        <v>198</v>
      </c>
      <c r="O116" s="147" t="s">
        <v>198</v>
      </c>
      <c r="P116" s="147" t="s">
        <v>198</v>
      </c>
      <c r="Q116" s="147" t="s">
        <v>198</v>
      </c>
      <c r="R116" s="147" t="s">
        <v>198</v>
      </c>
      <c r="S116" s="147" t="s">
        <v>198</v>
      </c>
      <c r="T116" s="147" t="s">
        <v>198</v>
      </c>
      <c r="U116" s="147" t="s">
        <v>198</v>
      </c>
      <c r="V116" s="147" t="s">
        <v>198</v>
      </c>
      <c r="W116" s="147" t="s">
        <v>198</v>
      </c>
      <c r="X116" s="147" t="s">
        <v>198</v>
      </c>
      <c r="Y116" s="147" t="s">
        <v>198</v>
      </c>
      <c r="Z116" s="147" t="s">
        <v>198</v>
      </c>
      <c r="AA116" s="147" t="s">
        <v>198</v>
      </c>
      <c r="AB116" s="147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x14ac:dyDescent="0.25">
      <c r="A117" s="93"/>
      <c r="B117" s="95" t="s">
        <v>49</v>
      </c>
      <c r="C117" s="147" t="s">
        <v>198</v>
      </c>
      <c r="D117" s="147" t="s">
        <v>198</v>
      </c>
      <c r="E117" s="147" t="s">
        <v>198</v>
      </c>
      <c r="F117" s="147" t="s">
        <v>198</v>
      </c>
      <c r="G117" s="147" t="s">
        <v>198</v>
      </c>
      <c r="H117" s="147" t="s">
        <v>198</v>
      </c>
      <c r="I117" s="147" t="s">
        <v>198</v>
      </c>
      <c r="J117" s="147" t="s">
        <v>198</v>
      </c>
      <c r="K117" s="147" t="s">
        <v>198</v>
      </c>
      <c r="L117" s="147" t="s">
        <v>198</v>
      </c>
      <c r="M117" s="147" t="s">
        <v>198</v>
      </c>
      <c r="N117" s="147" t="s">
        <v>198</v>
      </c>
      <c r="O117" s="147" t="s">
        <v>198</v>
      </c>
      <c r="P117" s="147" t="s">
        <v>198</v>
      </c>
      <c r="Q117" s="147" t="s">
        <v>198</v>
      </c>
      <c r="R117" s="147" t="s">
        <v>198</v>
      </c>
      <c r="S117" s="147" t="s">
        <v>198</v>
      </c>
      <c r="T117" s="147" t="s">
        <v>198</v>
      </c>
      <c r="U117" s="147" t="s">
        <v>198</v>
      </c>
      <c r="V117" s="147" t="s">
        <v>198</v>
      </c>
      <c r="W117" s="147" t="s">
        <v>198</v>
      </c>
      <c r="X117" s="147" t="s">
        <v>198</v>
      </c>
      <c r="Y117" s="147" t="s">
        <v>198</v>
      </c>
      <c r="Z117" s="147" t="s">
        <v>198</v>
      </c>
      <c r="AA117" s="147" t="s">
        <v>198</v>
      </c>
      <c r="AB117" s="147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x14ac:dyDescent="0.25">
      <c r="A118" s="93"/>
      <c r="B118" s="95" t="s">
        <v>50</v>
      </c>
      <c r="C118" s="147" t="s">
        <v>198</v>
      </c>
      <c r="D118" s="147" t="s">
        <v>198</v>
      </c>
      <c r="E118" s="147" t="s">
        <v>198</v>
      </c>
      <c r="F118" s="147" t="s">
        <v>198</v>
      </c>
      <c r="G118" s="147" t="s">
        <v>198</v>
      </c>
      <c r="H118" s="147" t="s">
        <v>198</v>
      </c>
      <c r="I118" s="147" t="s">
        <v>198</v>
      </c>
      <c r="J118" s="147" t="s">
        <v>198</v>
      </c>
      <c r="K118" s="147" t="s">
        <v>198</v>
      </c>
      <c r="L118" s="147" t="s">
        <v>198</v>
      </c>
      <c r="M118" s="147" t="s">
        <v>198</v>
      </c>
      <c r="N118" s="147" t="s">
        <v>198</v>
      </c>
      <c r="O118" s="147" t="s">
        <v>198</v>
      </c>
      <c r="P118" s="147" t="s">
        <v>198</v>
      </c>
      <c r="Q118" s="147" t="s">
        <v>198</v>
      </c>
      <c r="R118" s="147" t="s">
        <v>198</v>
      </c>
      <c r="S118" s="147" t="s">
        <v>198</v>
      </c>
      <c r="T118" s="147" t="s">
        <v>198</v>
      </c>
      <c r="U118" s="147" t="s">
        <v>198</v>
      </c>
      <c r="V118" s="147" t="s">
        <v>198</v>
      </c>
      <c r="W118" s="147" t="s">
        <v>198</v>
      </c>
      <c r="X118" s="147" t="s">
        <v>198</v>
      </c>
      <c r="Y118" s="147" t="s">
        <v>198</v>
      </c>
      <c r="Z118" s="147" t="s">
        <v>198</v>
      </c>
      <c r="AA118" s="147" t="s">
        <v>198</v>
      </c>
      <c r="AB118" s="147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x14ac:dyDescent="0.25">
      <c r="A119" s="93"/>
      <c r="B119" s="95" t="s">
        <v>51</v>
      </c>
      <c r="C119" s="147" t="s">
        <v>198</v>
      </c>
      <c r="D119" s="147" t="s">
        <v>198</v>
      </c>
      <c r="E119" s="147" t="s">
        <v>198</v>
      </c>
      <c r="F119" s="147" t="s">
        <v>198</v>
      </c>
      <c r="G119" s="147" t="s">
        <v>198</v>
      </c>
      <c r="H119" s="147" t="s">
        <v>198</v>
      </c>
      <c r="I119" s="147" t="s">
        <v>198</v>
      </c>
      <c r="J119" s="147" t="s">
        <v>198</v>
      </c>
      <c r="K119" s="147" t="s">
        <v>198</v>
      </c>
      <c r="L119" s="147" t="s">
        <v>198</v>
      </c>
      <c r="M119" s="147" t="s">
        <v>198</v>
      </c>
      <c r="N119" s="147" t="s">
        <v>198</v>
      </c>
      <c r="O119" s="147" t="s">
        <v>198</v>
      </c>
      <c r="P119" s="147" t="s">
        <v>198</v>
      </c>
      <c r="Q119" s="147" t="s">
        <v>198</v>
      </c>
      <c r="R119" s="147" t="s">
        <v>198</v>
      </c>
      <c r="S119" s="147" t="s">
        <v>198</v>
      </c>
      <c r="T119" s="147" t="s">
        <v>198</v>
      </c>
      <c r="U119" s="147" t="s">
        <v>198</v>
      </c>
      <c r="V119" s="147" t="s">
        <v>198</v>
      </c>
      <c r="W119" s="147" t="s">
        <v>198</v>
      </c>
      <c r="X119" s="147" t="s">
        <v>198</v>
      </c>
      <c r="Y119" s="147" t="s">
        <v>198</v>
      </c>
      <c r="Z119" s="147" t="s">
        <v>198</v>
      </c>
      <c r="AA119" s="147" t="s">
        <v>198</v>
      </c>
      <c r="AB119" s="147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x14ac:dyDescent="0.25">
      <c r="A120" s="93"/>
      <c r="B120" s="95" t="s">
        <v>52</v>
      </c>
      <c r="C120" s="147" t="s">
        <v>198</v>
      </c>
      <c r="D120" s="147" t="s">
        <v>198</v>
      </c>
      <c r="E120" s="147" t="s">
        <v>198</v>
      </c>
      <c r="F120" s="147" t="s">
        <v>198</v>
      </c>
      <c r="G120" s="147" t="s">
        <v>198</v>
      </c>
      <c r="H120" s="147" t="s">
        <v>198</v>
      </c>
      <c r="I120" s="147" t="s">
        <v>198</v>
      </c>
      <c r="J120" s="147" t="s">
        <v>198</v>
      </c>
      <c r="K120" s="147" t="s">
        <v>198</v>
      </c>
      <c r="L120" s="147" t="s">
        <v>198</v>
      </c>
      <c r="M120" s="147" t="s">
        <v>198</v>
      </c>
      <c r="N120" s="147" t="s">
        <v>198</v>
      </c>
      <c r="O120" s="147" t="s">
        <v>198</v>
      </c>
      <c r="P120" s="147" t="s">
        <v>198</v>
      </c>
      <c r="Q120" s="147" t="s">
        <v>198</v>
      </c>
      <c r="R120" s="147" t="s">
        <v>198</v>
      </c>
      <c r="S120" s="147" t="s">
        <v>198</v>
      </c>
      <c r="T120" s="147" t="s">
        <v>198</v>
      </c>
      <c r="U120" s="147" t="s">
        <v>198</v>
      </c>
      <c r="V120" s="147" t="s">
        <v>198</v>
      </c>
      <c r="W120" s="147" t="s">
        <v>198</v>
      </c>
      <c r="X120" s="147" t="s">
        <v>198</v>
      </c>
      <c r="Y120" s="147" t="s">
        <v>198</v>
      </c>
      <c r="Z120" s="147" t="s">
        <v>198</v>
      </c>
      <c r="AA120" s="147" t="s">
        <v>198</v>
      </c>
      <c r="AB120" s="147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x14ac:dyDescent="0.25">
      <c r="A121" s="93"/>
      <c r="B121" s="95" t="s">
        <v>53</v>
      </c>
      <c r="C121" s="147" t="s">
        <v>198</v>
      </c>
      <c r="D121" s="147" t="s">
        <v>198</v>
      </c>
      <c r="E121" s="147" t="s">
        <v>198</v>
      </c>
      <c r="F121" s="147" t="s">
        <v>198</v>
      </c>
      <c r="G121" s="147" t="s">
        <v>198</v>
      </c>
      <c r="H121" s="147" t="s">
        <v>198</v>
      </c>
      <c r="I121" s="147" t="s">
        <v>198</v>
      </c>
      <c r="J121" s="147" t="s">
        <v>198</v>
      </c>
      <c r="K121" s="147" t="s">
        <v>198</v>
      </c>
      <c r="L121" s="147" t="s">
        <v>198</v>
      </c>
      <c r="M121" s="147" t="s">
        <v>198</v>
      </c>
      <c r="N121" s="147" t="s">
        <v>198</v>
      </c>
      <c r="O121" s="147" t="s">
        <v>198</v>
      </c>
      <c r="P121" s="147" t="s">
        <v>198</v>
      </c>
      <c r="Q121" s="147" t="s">
        <v>198</v>
      </c>
      <c r="R121" s="147" t="s">
        <v>198</v>
      </c>
      <c r="S121" s="147" t="s">
        <v>198</v>
      </c>
      <c r="T121" s="147" t="s">
        <v>198</v>
      </c>
      <c r="U121" s="147" t="s">
        <v>198</v>
      </c>
      <c r="V121" s="147" t="s">
        <v>198</v>
      </c>
      <c r="W121" s="147" t="s">
        <v>198</v>
      </c>
      <c r="X121" s="147" t="s">
        <v>198</v>
      </c>
      <c r="Y121" s="147" t="s">
        <v>198</v>
      </c>
      <c r="Z121" s="147" t="s">
        <v>198</v>
      </c>
      <c r="AA121" s="147" t="s">
        <v>198</v>
      </c>
      <c r="AB121" s="147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x14ac:dyDescent="0.25">
      <c r="A122" s="93"/>
      <c r="B122" s="95" t="s">
        <v>42</v>
      </c>
      <c r="C122" s="147" t="s">
        <v>198</v>
      </c>
      <c r="D122" s="147" t="s">
        <v>198</v>
      </c>
      <c r="E122" s="147" t="s">
        <v>198</v>
      </c>
      <c r="F122" s="147" t="s">
        <v>198</v>
      </c>
      <c r="G122" s="147" t="s">
        <v>198</v>
      </c>
      <c r="H122" s="147" t="s">
        <v>198</v>
      </c>
      <c r="I122" s="147" t="s">
        <v>198</v>
      </c>
      <c r="J122" s="147" t="s">
        <v>198</v>
      </c>
      <c r="K122" s="147" t="s">
        <v>198</v>
      </c>
      <c r="L122" s="147" t="s">
        <v>198</v>
      </c>
      <c r="M122" s="147" t="s">
        <v>198</v>
      </c>
      <c r="N122" s="147" t="s">
        <v>198</v>
      </c>
      <c r="O122" s="147" t="s">
        <v>198</v>
      </c>
      <c r="P122" s="147" t="s">
        <v>198</v>
      </c>
      <c r="Q122" s="147" t="s">
        <v>198</v>
      </c>
      <c r="R122" s="147" t="s">
        <v>198</v>
      </c>
      <c r="S122" s="147" t="s">
        <v>198</v>
      </c>
      <c r="T122" s="147" t="s">
        <v>198</v>
      </c>
      <c r="U122" s="147" t="s">
        <v>198</v>
      </c>
      <c r="V122" s="147" t="s">
        <v>198</v>
      </c>
      <c r="W122" s="147" t="s">
        <v>198</v>
      </c>
      <c r="X122" s="147" t="s">
        <v>198</v>
      </c>
      <c r="Y122" s="147" t="s">
        <v>198</v>
      </c>
      <c r="Z122" s="147" t="s">
        <v>198</v>
      </c>
      <c r="AA122" s="147" t="s">
        <v>198</v>
      </c>
      <c r="AB122" s="147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x14ac:dyDescent="0.25">
      <c r="A123" s="96">
        <v>2020</v>
      </c>
      <c r="B123" s="97" t="s">
        <v>43</v>
      </c>
      <c r="C123" s="141" t="s">
        <v>198</v>
      </c>
      <c r="D123" s="141" t="s">
        <v>198</v>
      </c>
      <c r="E123" s="141" t="s">
        <v>198</v>
      </c>
      <c r="F123" s="142" t="s">
        <v>198</v>
      </c>
      <c r="G123" s="142" t="s">
        <v>198</v>
      </c>
      <c r="H123" s="141" t="s">
        <v>198</v>
      </c>
      <c r="I123" s="141" t="s">
        <v>198</v>
      </c>
      <c r="J123" s="142" t="s">
        <v>198</v>
      </c>
      <c r="K123" s="142" t="s">
        <v>198</v>
      </c>
      <c r="L123" s="142" t="s">
        <v>198</v>
      </c>
      <c r="M123" s="142" t="s">
        <v>198</v>
      </c>
      <c r="N123" s="141" t="s">
        <v>198</v>
      </c>
      <c r="O123" s="141" t="s">
        <v>198</v>
      </c>
      <c r="P123" s="141" t="s">
        <v>198</v>
      </c>
      <c r="Q123" s="141" t="s">
        <v>198</v>
      </c>
      <c r="R123" s="141" t="s">
        <v>198</v>
      </c>
      <c r="S123" s="141" t="s">
        <v>198</v>
      </c>
      <c r="T123" s="142" t="s">
        <v>198</v>
      </c>
      <c r="U123" s="142" t="s">
        <v>198</v>
      </c>
      <c r="V123" s="142" t="s">
        <v>198</v>
      </c>
      <c r="W123" s="142" t="s">
        <v>198</v>
      </c>
      <c r="X123" s="142" t="s">
        <v>198</v>
      </c>
      <c r="Y123" s="142" t="s">
        <v>198</v>
      </c>
      <c r="Z123" s="142" t="s">
        <v>198</v>
      </c>
      <c r="AA123" s="142" t="s">
        <v>198</v>
      </c>
      <c r="AB123" s="142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customHeight="1" x14ac:dyDescent="0.25">
      <c r="A124" s="93"/>
      <c r="B124" s="101" t="s">
        <v>44</v>
      </c>
      <c r="C124" s="147" t="s">
        <v>198</v>
      </c>
      <c r="D124" s="147" t="s">
        <v>198</v>
      </c>
      <c r="E124" s="147" t="s">
        <v>198</v>
      </c>
      <c r="F124" s="147" t="s">
        <v>198</v>
      </c>
      <c r="G124" s="147" t="s">
        <v>198</v>
      </c>
      <c r="H124" s="147" t="s">
        <v>198</v>
      </c>
      <c r="I124" s="147" t="s">
        <v>198</v>
      </c>
      <c r="J124" s="147" t="s">
        <v>198</v>
      </c>
      <c r="K124" s="147" t="s">
        <v>198</v>
      </c>
      <c r="L124" s="147" t="s">
        <v>198</v>
      </c>
      <c r="M124" s="147" t="s">
        <v>198</v>
      </c>
      <c r="N124" s="147" t="s">
        <v>198</v>
      </c>
      <c r="O124" s="147" t="s">
        <v>198</v>
      </c>
      <c r="P124" s="147" t="s">
        <v>198</v>
      </c>
      <c r="Q124" s="147" t="s">
        <v>198</v>
      </c>
      <c r="R124" s="147" t="s">
        <v>198</v>
      </c>
      <c r="S124" s="147" t="s">
        <v>198</v>
      </c>
      <c r="T124" s="147" t="s">
        <v>198</v>
      </c>
      <c r="U124" s="147" t="s">
        <v>198</v>
      </c>
      <c r="V124" s="147" t="s">
        <v>198</v>
      </c>
      <c r="W124" s="147" t="s">
        <v>198</v>
      </c>
      <c r="X124" s="147" t="s">
        <v>198</v>
      </c>
      <c r="Y124" s="147" t="s">
        <v>198</v>
      </c>
      <c r="Z124" s="147" t="s">
        <v>198</v>
      </c>
      <c r="AA124" s="147" t="s">
        <v>198</v>
      </c>
      <c r="AB124" s="147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x14ac:dyDescent="0.25">
      <c r="A125" s="93"/>
      <c r="B125" s="101" t="s">
        <v>45</v>
      </c>
      <c r="C125" s="147" t="s">
        <v>198</v>
      </c>
      <c r="D125" s="147" t="s">
        <v>198</v>
      </c>
      <c r="E125" s="147" t="s">
        <v>198</v>
      </c>
      <c r="F125" s="147" t="s">
        <v>198</v>
      </c>
      <c r="G125" s="147" t="s">
        <v>198</v>
      </c>
      <c r="H125" s="147" t="s">
        <v>198</v>
      </c>
      <c r="I125" s="147" t="s">
        <v>198</v>
      </c>
      <c r="J125" s="147" t="s">
        <v>198</v>
      </c>
      <c r="K125" s="147" t="s">
        <v>198</v>
      </c>
      <c r="L125" s="147" t="s">
        <v>198</v>
      </c>
      <c r="M125" s="147" t="s">
        <v>198</v>
      </c>
      <c r="N125" s="147" t="s">
        <v>198</v>
      </c>
      <c r="O125" s="147" t="s">
        <v>198</v>
      </c>
      <c r="P125" s="147" t="s">
        <v>198</v>
      </c>
      <c r="Q125" s="147" t="s">
        <v>198</v>
      </c>
      <c r="R125" s="147" t="s">
        <v>198</v>
      </c>
      <c r="S125" s="147" t="s">
        <v>198</v>
      </c>
      <c r="T125" s="147" t="s">
        <v>198</v>
      </c>
      <c r="U125" s="147" t="s">
        <v>198</v>
      </c>
      <c r="V125" s="147" t="s">
        <v>198</v>
      </c>
      <c r="W125" s="147" t="s">
        <v>198</v>
      </c>
      <c r="X125" s="147" t="s">
        <v>198</v>
      </c>
      <c r="Y125" s="147" t="s">
        <v>198</v>
      </c>
      <c r="Z125" s="147" t="s">
        <v>198</v>
      </c>
      <c r="AA125" s="147" t="s">
        <v>198</v>
      </c>
      <c r="AB125" s="147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x14ac:dyDescent="0.25">
      <c r="A126" s="93"/>
      <c r="B126" s="95" t="s">
        <v>46</v>
      </c>
      <c r="C126" s="147" t="s">
        <v>198</v>
      </c>
      <c r="D126" s="147" t="s">
        <v>198</v>
      </c>
      <c r="E126" s="147" t="s">
        <v>198</v>
      </c>
      <c r="F126" s="147" t="s">
        <v>198</v>
      </c>
      <c r="G126" s="147" t="s">
        <v>198</v>
      </c>
      <c r="H126" s="147" t="s">
        <v>198</v>
      </c>
      <c r="I126" s="147" t="s">
        <v>198</v>
      </c>
      <c r="J126" s="147" t="s">
        <v>198</v>
      </c>
      <c r="K126" s="147" t="s">
        <v>198</v>
      </c>
      <c r="L126" s="147" t="s">
        <v>198</v>
      </c>
      <c r="M126" s="147" t="s">
        <v>198</v>
      </c>
      <c r="N126" s="147" t="s">
        <v>198</v>
      </c>
      <c r="O126" s="147" t="s">
        <v>198</v>
      </c>
      <c r="P126" s="147" t="s">
        <v>198</v>
      </c>
      <c r="Q126" s="147" t="s">
        <v>198</v>
      </c>
      <c r="R126" s="147" t="s">
        <v>198</v>
      </c>
      <c r="S126" s="147" t="s">
        <v>198</v>
      </c>
      <c r="T126" s="147" t="s">
        <v>198</v>
      </c>
      <c r="U126" s="147" t="s">
        <v>198</v>
      </c>
      <c r="V126" s="147" t="s">
        <v>198</v>
      </c>
      <c r="W126" s="147" t="s">
        <v>198</v>
      </c>
      <c r="X126" s="147" t="s">
        <v>198</v>
      </c>
      <c r="Y126" s="147" t="s">
        <v>198</v>
      </c>
      <c r="Z126" s="147" t="s">
        <v>198</v>
      </c>
      <c r="AA126" s="147" t="s">
        <v>198</v>
      </c>
      <c r="AB126" s="147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x14ac:dyDescent="0.25">
      <c r="A127" s="93"/>
      <c r="B127" s="95" t="s">
        <v>47</v>
      </c>
      <c r="C127" s="147" t="s">
        <v>198</v>
      </c>
      <c r="D127" s="147" t="s">
        <v>198</v>
      </c>
      <c r="E127" s="147" t="s">
        <v>198</v>
      </c>
      <c r="F127" s="147" t="s">
        <v>198</v>
      </c>
      <c r="G127" s="147" t="s">
        <v>198</v>
      </c>
      <c r="H127" s="147" t="s">
        <v>198</v>
      </c>
      <c r="I127" s="147" t="s">
        <v>198</v>
      </c>
      <c r="J127" s="147" t="s">
        <v>198</v>
      </c>
      <c r="K127" s="147" t="s">
        <v>198</v>
      </c>
      <c r="L127" s="147" t="s">
        <v>198</v>
      </c>
      <c r="M127" s="147" t="s">
        <v>198</v>
      </c>
      <c r="N127" s="147" t="s">
        <v>198</v>
      </c>
      <c r="O127" s="147" t="s">
        <v>198</v>
      </c>
      <c r="P127" s="147" t="s">
        <v>198</v>
      </c>
      <c r="Q127" s="147" t="s">
        <v>198</v>
      </c>
      <c r="R127" s="147" t="s">
        <v>198</v>
      </c>
      <c r="S127" s="147" t="s">
        <v>198</v>
      </c>
      <c r="T127" s="147" t="s">
        <v>198</v>
      </c>
      <c r="U127" s="147" t="s">
        <v>198</v>
      </c>
      <c r="V127" s="147" t="s">
        <v>198</v>
      </c>
      <c r="W127" s="147" t="s">
        <v>198</v>
      </c>
      <c r="X127" s="147" t="s">
        <v>198</v>
      </c>
      <c r="Y127" s="147" t="s">
        <v>198</v>
      </c>
      <c r="Z127" s="147" t="s">
        <v>198</v>
      </c>
      <c r="AA127" s="147" t="s">
        <v>198</v>
      </c>
      <c r="AB127" s="147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x14ac:dyDescent="0.25">
      <c r="A128" s="93"/>
      <c r="B128" s="95" t="s">
        <v>48</v>
      </c>
      <c r="C128" s="147" t="s">
        <v>198</v>
      </c>
      <c r="D128" s="147" t="s">
        <v>198</v>
      </c>
      <c r="E128" s="147" t="s">
        <v>198</v>
      </c>
      <c r="F128" s="147" t="s">
        <v>198</v>
      </c>
      <c r="G128" s="147" t="s">
        <v>198</v>
      </c>
      <c r="H128" s="147" t="s">
        <v>198</v>
      </c>
      <c r="I128" s="147" t="s">
        <v>198</v>
      </c>
      <c r="J128" s="147" t="s">
        <v>198</v>
      </c>
      <c r="K128" s="147" t="s">
        <v>198</v>
      </c>
      <c r="L128" s="147" t="s">
        <v>198</v>
      </c>
      <c r="M128" s="147" t="s">
        <v>198</v>
      </c>
      <c r="N128" s="147" t="s">
        <v>198</v>
      </c>
      <c r="O128" s="147" t="s">
        <v>198</v>
      </c>
      <c r="P128" s="147" t="s">
        <v>198</v>
      </c>
      <c r="Q128" s="147" t="s">
        <v>198</v>
      </c>
      <c r="R128" s="147" t="s">
        <v>198</v>
      </c>
      <c r="S128" s="147" t="s">
        <v>198</v>
      </c>
      <c r="T128" s="147" t="s">
        <v>198</v>
      </c>
      <c r="U128" s="147" t="s">
        <v>198</v>
      </c>
      <c r="V128" s="147" t="s">
        <v>198</v>
      </c>
      <c r="W128" s="147" t="s">
        <v>198</v>
      </c>
      <c r="X128" s="147" t="s">
        <v>198</v>
      </c>
      <c r="Y128" s="147" t="s">
        <v>198</v>
      </c>
      <c r="Z128" s="147" t="s">
        <v>198</v>
      </c>
      <c r="AA128" s="147" t="s">
        <v>198</v>
      </c>
      <c r="AB128" s="147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x14ac:dyDescent="0.25">
      <c r="A129" s="93"/>
      <c r="B129" s="95" t="s">
        <v>49</v>
      </c>
      <c r="C129" s="147" t="s">
        <v>198</v>
      </c>
      <c r="D129" s="147" t="s">
        <v>198</v>
      </c>
      <c r="E129" s="147" t="s">
        <v>198</v>
      </c>
      <c r="F129" s="147" t="s">
        <v>198</v>
      </c>
      <c r="G129" s="147" t="s">
        <v>198</v>
      </c>
      <c r="H129" s="147" t="s">
        <v>198</v>
      </c>
      <c r="I129" s="147" t="s">
        <v>198</v>
      </c>
      <c r="J129" s="147" t="s">
        <v>198</v>
      </c>
      <c r="K129" s="147" t="s">
        <v>198</v>
      </c>
      <c r="L129" s="147" t="s">
        <v>198</v>
      </c>
      <c r="M129" s="147" t="s">
        <v>198</v>
      </c>
      <c r="N129" s="147" t="s">
        <v>198</v>
      </c>
      <c r="O129" s="147" t="s">
        <v>198</v>
      </c>
      <c r="P129" s="147" t="s">
        <v>198</v>
      </c>
      <c r="Q129" s="147" t="s">
        <v>198</v>
      </c>
      <c r="R129" s="147" t="s">
        <v>198</v>
      </c>
      <c r="S129" s="147" t="s">
        <v>198</v>
      </c>
      <c r="T129" s="147" t="s">
        <v>198</v>
      </c>
      <c r="U129" s="147" t="s">
        <v>198</v>
      </c>
      <c r="V129" s="147" t="s">
        <v>198</v>
      </c>
      <c r="W129" s="147" t="s">
        <v>198</v>
      </c>
      <c r="X129" s="147" t="s">
        <v>198</v>
      </c>
      <c r="Y129" s="147" t="s">
        <v>198</v>
      </c>
      <c r="Z129" s="147" t="s">
        <v>198</v>
      </c>
      <c r="AA129" s="147" t="s">
        <v>198</v>
      </c>
      <c r="AB129" s="147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x14ac:dyDescent="0.25">
      <c r="A130" s="93"/>
      <c r="B130" s="95" t="s">
        <v>50</v>
      </c>
      <c r="C130" s="147" t="s">
        <v>198</v>
      </c>
      <c r="D130" s="147" t="s">
        <v>198</v>
      </c>
      <c r="E130" s="147" t="s">
        <v>198</v>
      </c>
      <c r="F130" s="147" t="s">
        <v>198</v>
      </c>
      <c r="G130" s="147" t="s">
        <v>198</v>
      </c>
      <c r="H130" s="147" t="s">
        <v>198</v>
      </c>
      <c r="I130" s="147" t="s">
        <v>198</v>
      </c>
      <c r="J130" s="147" t="s">
        <v>198</v>
      </c>
      <c r="K130" s="147" t="s">
        <v>198</v>
      </c>
      <c r="L130" s="147" t="s">
        <v>198</v>
      </c>
      <c r="M130" s="147" t="s">
        <v>198</v>
      </c>
      <c r="N130" s="147" t="s">
        <v>198</v>
      </c>
      <c r="O130" s="147" t="s">
        <v>198</v>
      </c>
      <c r="P130" s="147" t="s">
        <v>198</v>
      </c>
      <c r="Q130" s="147" t="s">
        <v>198</v>
      </c>
      <c r="R130" s="147" t="s">
        <v>198</v>
      </c>
      <c r="S130" s="147" t="s">
        <v>198</v>
      </c>
      <c r="T130" s="147" t="s">
        <v>198</v>
      </c>
      <c r="U130" s="147" t="s">
        <v>198</v>
      </c>
      <c r="V130" s="147" t="s">
        <v>198</v>
      </c>
      <c r="W130" s="147" t="s">
        <v>198</v>
      </c>
      <c r="X130" s="147" t="s">
        <v>198</v>
      </c>
      <c r="Y130" s="147" t="s">
        <v>198</v>
      </c>
      <c r="Z130" s="147" t="s">
        <v>198</v>
      </c>
      <c r="AA130" s="147" t="s">
        <v>198</v>
      </c>
      <c r="AB130" s="147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x14ac:dyDescent="0.25">
      <c r="A131" s="93"/>
      <c r="B131" s="95" t="s">
        <v>51</v>
      </c>
      <c r="C131" s="147" t="s">
        <v>198</v>
      </c>
      <c r="D131" s="147" t="s">
        <v>198</v>
      </c>
      <c r="E131" s="147" t="s">
        <v>198</v>
      </c>
      <c r="F131" s="147" t="s">
        <v>198</v>
      </c>
      <c r="G131" s="147" t="s">
        <v>198</v>
      </c>
      <c r="H131" s="147" t="s">
        <v>198</v>
      </c>
      <c r="I131" s="147" t="s">
        <v>198</v>
      </c>
      <c r="J131" s="147" t="s">
        <v>198</v>
      </c>
      <c r="K131" s="147" t="s">
        <v>198</v>
      </c>
      <c r="L131" s="147" t="s">
        <v>198</v>
      </c>
      <c r="M131" s="147" t="s">
        <v>198</v>
      </c>
      <c r="N131" s="147" t="s">
        <v>198</v>
      </c>
      <c r="O131" s="147" t="s">
        <v>198</v>
      </c>
      <c r="P131" s="147" t="s">
        <v>198</v>
      </c>
      <c r="Q131" s="147" t="s">
        <v>198</v>
      </c>
      <c r="R131" s="147" t="s">
        <v>198</v>
      </c>
      <c r="S131" s="147" t="s">
        <v>198</v>
      </c>
      <c r="T131" s="147" t="s">
        <v>198</v>
      </c>
      <c r="U131" s="147" t="s">
        <v>198</v>
      </c>
      <c r="V131" s="147" t="s">
        <v>198</v>
      </c>
      <c r="W131" s="147" t="s">
        <v>198</v>
      </c>
      <c r="X131" s="147" t="s">
        <v>198</v>
      </c>
      <c r="Y131" s="147" t="s">
        <v>198</v>
      </c>
      <c r="Z131" s="147" t="s">
        <v>198</v>
      </c>
      <c r="AA131" s="147" t="s">
        <v>198</v>
      </c>
      <c r="AB131" s="147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x14ac:dyDescent="0.25">
      <c r="A132" s="93"/>
      <c r="B132" s="95" t="s">
        <v>52</v>
      </c>
      <c r="C132" s="147" t="s">
        <v>198</v>
      </c>
      <c r="D132" s="147" t="s">
        <v>198</v>
      </c>
      <c r="E132" s="147" t="s">
        <v>198</v>
      </c>
      <c r="F132" s="147" t="s">
        <v>198</v>
      </c>
      <c r="G132" s="147" t="s">
        <v>198</v>
      </c>
      <c r="H132" s="147" t="s">
        <v>198</v>
      </c>
      <c r="I132" s="147" t="s">
        <v>198</v>
      </c>
      <c r="J132" s="147" t="s">
        <v>198</v>
      </c>
      <c r="K132" s="147" t="s">
        <v>198</v>
      </c>
      <c r="L132" s="147" t="s">
        <v>198</v>
      </c>
      <c r="M132" s="147" t="s">
        <v>198</v>
      </c>
      <c r="N132" s="147" t="s">
        <v>198</v>
      </c>
      <c r="O132" s="147" t="s">
        <v>198</v>
      </c>
      <c r="P132" s="147" t="s">
        <v>198</v>
      </c>
      <c r="Q132" s="147" t="s">
        <v>198</v>
      </c>
      <c r="R132" s="147" t="s">
        <v>198</v>
      </c>
      <c r="S132" s="147" t="s">
        <v>198</v>
      </c>
      <c r="T132" s="147" t="s">
        <v>198</v>
      </c>
      <c r="U132" s="147" t="s">
        <v>198</v>
      </c>
      <c r="V132" s="147" t="s">
        <v>198</v>
      </c>
      <c r="W132" s="147" t="s">
        <v>198</v>
      </c>
      <c r="X132" s="147" t="s">
        <v>198</v>
      </c>
      <c r="Y132" s="147" t="s">
        <v>198</v>
      </c>
      <c r="Z132" s="147" t="s">
        <v>198</v>
      </c>
      <c r="AA132" s="147" t="s">
        <v>198</v>
      </c>
      <c r="AB132" s="147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x14ac:dyDescent="0.25">
      <c r="A133" s="93"/>
      <c r="B133" s="95" t="s">
        <v>53</v>
      </c>
      <c r="C133" s="147" t="s">
        <v>198</v>
      </c>
      <c r="D133" s="147" t="s">
        <v>198</v>
      </c>
      <c r="E133" s="147" t="s">
        <v>198</v>
      </c>
      <c r="F133" s="147" t="s">
        <v>198</v>
      </c>
      <c r="G133" s="147" t="s">
        <v>198</v>
      </c>
      <c r="H133" s="147" t="s">
        <v>198</v>
      </c>
      <c r="I133" s="147" t="s">
        <v>198</v>
      </c>
      <c r="J133" s="147" t="s">
        <v>198</v>
      </c>
      <c r="K133" s="147" t="s">
        <v>198</v>
      </c>
      <c r="L133" s="147" t="s">
        <v>198</v>
      </c>
      <c r="M133" s="147" t="s">
        <v>198</v>
      </c>
      <c r="N133" s="147" t="s">
        <v>198</v>
      </c>
      <c r="O133" s="147" t="s">
        <v>198</v>
      </c>
      <c r="P133" s="147" t="s">
        <v>198</v>
      </c>
      <c r="Q133" s="147" t="s">
        <v>198</v>
      </c>
      <c r="R133" s="147" t="s">
        <v>198</v>
      </c>
      <c r="S133" s="147" t="s">
        <v>198</v>
      </c>
      <c r="T133" s="147" t="s">
        <v>198</v>
      </c>
      <c r="U133" s="147" t="s">
        <v>198</v>
      </c>
      <c r="V133" s="147" t="s">
        <v>198</v>
      </c>
      <c r="W133" s="147" t="s">
        <v>198</v>
      </c>
      <c r="X133" s="147" t="s">
        <v>198</v>
      </c>
      <c r="Y133" s="147" t="s">
        <v>198</v>
      </c>
      <c r="Z133" s="147" t="s">
        <v>198</v>
      </c>
      <c r="AA133" s="147" t="s">
        <v>198</v>
      </c>
      <c r="AB133" s="147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3"/>
      <c r="B134" s="95" t="s">
        <v>42</v>
      </c>
      <c r="C134" s="147" t="s">
        <v>198</v>
      </c>
      <c r="D134" s="147" t="s">
        <v>198</v>
      </c>
      <c r="E134" s="147" t="s">
        <v>198</v>
      </c>
      <c r="F134" s="147" t="s">
        <v>198</v>
      </c>
      <c r="G134" s="147" t="s">
        <v>198</v>
      </c>
      <c r="H134" s="147" t="s">
        <v>198</v>
      </c>
      <c r="I134" s="147" t="s">
        <v>198</v>
      </c>
      <c r="J134" s="147" t="s">
        <v>198</v>
      </c>
      <c r="K134" s="147" t="s">
        <v>198</v>
      </c>
      <c r="L134" s="147" t="s">
        <v>198</v>
      </c>
      <c r="M134" s="147" t="s">
        <v>198</v>
      </c>
      <c r="N134" s="147" t="s">
        <v>198</v>
      </c>
      <c r="O134" s="147" t="s">
        <v>198</v>
      </c>
      <c r="P134" s="147" t="s">
        <v>198</v>
      </c>
      <c r="Q134" s="147" t="s">
        <v>198</v>
      </c>
      <c r="R134" s="147" t="s">
        <v>198</v>
      </c>
      <c r="S134" s="147" t="s">
        <v>198</v>
      </c>
      <c r="T134" s="147" t="s">
        <v>198</v>
      </c>
      <c r="U134" s="147" t="s">
        <v>198</v>
      </c>
      <c r="V134" s="147" t="s">
        <v>198</v>
      </c>
      <c r="W134" s="147" t="s">
        <v>198</v>
      </c>
      <c r="X134" s="147" t="s">
        <v>198</v>
      </c>
      <c r="Y134" s="147" t="s">
        <v>198</v>
      </c>
      <c r="Z134" s="147" t="s">
        <v>198</v>
      </c>
      <c r="AA134" s="147" t="s">
        <v>198</v>
      </c>
      <c r="AB134" s="147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ht="5.25" customHeight="1" x14ac:dyDescent="0.25">
      <c r="A135" s="105"/>
      <c r="B135" s="106"/>
      <c r="C135" s="148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x14ac:dyDescent="0.25">
      <c r="A136" s="132" t="str">
        <f>BPAnalitica!$B$50</f>
        <v>Diciembre 2020.</v>
      </c>
    </row>
    <row r="137" spans="1:45" ht="15.75" x14ac:dyDescent="0.25">
      <c r="D137" s="107"/>
      <c r="F137" s="28"/>
      <c r="I137" s="28"/>
      <c r="J137" s="28"/>
      <c r="K137" s="108"/>
      <c r="L137" s="109"/>
      <c r="R137" s="108"/>
    </row>
    <row r="138" spans="1:45" ht="15.75" x14ac:dyDescent="0.25">
      <c r="D138" s="108"/>
      <c r="E138" s="109"/>
      <c r="G138" s="109"/>
      <c r="H138" s="109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AY72"/>
  <sheetViews>
    <sheetView showGridLines="0" zoomScaleNormal="100" workbookViewId="0">
      <pane xSplit="5" ySplit="8" topLeftCell="AH9" activePane="bottomRight" state="frozen"/>
      <selection pane="topRight" activeCell="F1" sqref="F1"/>
      <selection pane="bottomLeft" activeCell="A9" sqref="A9"/>
      <selection pane="bottomRight" activeCell="AU8" sqref="AU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6" width="9.7109375" style="3" customWidth="1"/>
    <col min="47" max="51" width="10.140625" style="3" bestFit="1" customWidth="1"/>
    <col min="52" max="16384" width="11.42578125" style="3"/>
  </cols>
  <sheetData>
    <row r="5" spans="2:51" ht="20.25" x14ac:dyDescent="0.3">
      <c r="B5" s="154" t="s">
        <v>205</v>
      </c>
    </row>
    <row r="6" spans="2:51" ht="15.75" x14ac:dyDescent="0.25">
      <c r="B6" s="14" t="s">
        <v>199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</row>
    <row r="7" spans="2:51" ht="15.75" thickBot="1" x14ac:dyDescent="0.3"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</row>
    <row r="8" spans="2:51" ht="15.75" thickBot="1" x14ac:dyDescent="0.3">
      <c r="B8" s="155"/>
      <c r="C8" s="155"/>
      <c r="D8" s="155"/>
      <c r="E8" s="155"/>
      <c r="F8" s="156" t="s">
        <v>422</v>
      </c>
      <c r="G8" s="156" t="s">
        <v>422</v>
      </c>
      <c r="H8" s="156" t="s">
        <v>422</v>
      </c>
      <c r="I8" s="156" t="s">
        <v>425</v>
      </c>
      <c r="J8" s="156" t="s">
        <v>426</v>
      </c>
      <c r="K8" s="156" t="s">
        <v>427</v>
      </c>
      <c r="L8" s="156" t="s">
        <v>428</v>
      </c>
      <c r="M8" s="156" t="s">
        <v>429</v>
      </c>
      <c r="N8" s="156" t="s">
        <v>430</v>
      </c>
      <c r="O8" s="156" t="s">
        <v>431</v>
      </c>
      <c r="P8" s="156" t="s">
        <v>432</v>
      </c>
      <c r="Q8" s="156" t="s">
        <v>433</v>
      </c>
      <c r="R8" s="156" t="s">
        <v>434</v>
      </c>
      <c r="S8" s="156" t="s">
        <v>435</v>
      </c>
      <c r="T8" s="156" t="s">
        <v>436</v>
      </c>
      <c r="U8" s="156" t="s">
        <v>437</v>
      </c>
      <c r="V8" s="156" t="s">
        <v>438</v>
      </c>
      <c r="W8" s="156" t="s">
        <v>439</v>
      </c>
      <c r="X8" s="156" t="s">
        <v>440</v>
      </c>
      <c r="Y8" s="156" t="s">
        <v>441</v>
      </c>
      <c r="Z8" s="156" t="s">
        <v>442</v>
      </c>
      <c r="AA8" s="156" t="s">
        <v>443</v>
      </c>
      <c r="AB8" s="156" t="s">
        <v>444</v>
      </c>
      <c r="AC8" s="156" t="s">
        <v>445</v>
      </c>
      <c r="AD8" s="156" t="s">
        <v>446</v>
      </c>
      <c r="AE8" s="156" t="s">
        <v>447</v>
      </c>
      <c r="AF8" s="156" t="s">
        <v>448</v>
      </c>
      <c r="AG8" s="156" t="s">
        <v>449</v>
      </c>
      <c r="AH8" s="156" t="s">
        <v>450</v>
      </c>
      <c r="AI8" s="156" t="s">
        <v>451</v>
      </c>
      <c r="AJ8" s="156" t="s">
        <v>452</v>
      </c>
      <c r="AK8" s="156" t="s">
        <v>453</v>
      </c>
      <c r="AL8" s="156" t="s">
        <v>454</v>
      </c>
      <c r="AM8" s="156" t="s">
        <v>455</v>
      </c>
      <c r="AN8" s="156" t="s">
        <v>456</v>
      </c>
      <c r="AO8" s="156" t="s">
        <v>457</v>
      </c>
      <c r="AP8" s="156" t="s">
        <v>458</v>
      </c>
      <c r="AQ8" s="156" t="s">
        <v>459</v>
      </c>
      <c r="AR8" s="156" t="s">
        <v>460</v>
      </c>
      <c r="AS8" s="156" t="s">
        <v>461</v>
      </c>
      <c r="AT8" s="156" t="s">
        <v>462</v>
      </c>
      <c r="AU8" s="156" t="s">
        <v>463</v>
      </c>
      <c r="AV8" s="156" t="s">
        <v>464</v>
      </c>
      <c r="AW8" s="156" t="s">
        <v>465</v>
      </c>
      <c r="AX8" s="156" t="s">
        <v>473</v>
      </c>
      <c r="AY8" s="156" t="s">
        <v>476</v>
      </c>
    </row>
    <row r="9" spans="2:51" x14ac:dyDescent="0.25">
      <c r="B9" s="92" t="s">
        <v>200</v>
      </c>
      <c r="F9" s="157">
        <f t="shared" ref="F9:AC9" si="0">F10+F24+F38+F51+F64</f>
        <v>43186.309232540007</v>
      </c>
      <c r="G9" s="157">
        <f t="shared" si="0"/>
        <v>44407.113798059996</v>
      </c>
      <c r="H9" s="157">
        <f t="shared" si="0"/>
        <v>44611.594357679249</v>
      </c>
      <c r="I9" s="157">
        <f t="shared" si="0"/>
        <v>43889.508213782246</v>
      </c>
      <c r="J9" s="157">
        <f t="shared" si="0"/>
        <v>43665.266018595998</v>
      </c>
      <c r="K9" s="157">
        <f t="shared" si="0"/>
        <v>45092.115604872502</v>
      </c>
      <c r="L9" s="157">
        <f t="shared" si="0"/>
        <v>48510.942586994752</v>
      </c>
      <c r="M9" s="157">
        <f t="shared" si="0"/>
        <v>49662.558888830747</v>
      </c>
      <c r="N9" s="157">
        <f t="shared" si="0"/>
        <v>51359.516980137509</v>
      </c>
      <c r="O9" s="157">
        <f t="shared" si="0"/>
        <v>54135.162294961243</v>
      </c>
      <c r="P9" s="157">
        <f t="shared" si="0"/>
        <v>56344.412356860506</v>
      </c>
      <c r="Q9" s="157">
        <f t="shared" si="0"/>
        <v>58708.721116351742</v>
      </c>
      <c r="R9" s="157">
        <f t="shared" si="0"/>
        <v>58926.161808717261</v>
      </c>
      <c r="S9" s="157">
        <f t="shared" si="0"/>
        <v>60402.648080988758</v>
      </c>
      <c r="T9" s="157">
        <f t="shared" si="0"/>
        <v>61678.80243264477</v>
      </c>
      <c r="U9" s="157">
        <f t="shared" si="0"/>
        <v>63364.646184543009</v>
      </c>
      <c r="V9" s="157">
        <f t="shared" si="0"/>
        <v>66017.182455670511</v>
      </c>
      <c r="W9" s="157">
        <f t="shared" si="0"/>
        <v>68690.552701159017</v>
      </c>
      <c r="X9" s="157">
        <f t="shared" si="0"/>
        <v>69828.286673232011</v>
      </c>
      <c r="Y9" s="157">
        <f t="shared" si="0"/>
        <v>68720.196000000025</v>
      </c>
      <c r="Z9" s="157">
        <f t="shared" si="0"/>
        <v>70826.8</v>
      </c>
      <c r="AA9" s="157">
        <f t="shared" si="0"/>
        <v>73876.2</v>
      </c>
      <c r="AB9" s="157">
        <f t="shared" si="0"/>
        <v>75689.200000000012</v>
      </c>
      <c r="AC9" s="157">
        <f t="shared" si="0"/>
        <v>78350.3</v>
      </c>
      <c r="AD9" s="157">
        <v>80761.599999999991</v>
      </c>
      <c r="AE9" s="157">
        <v>82845</v>
      </c>
      <c r="AF9" s="157">
        <v>84419.200000000012</v>
      </c>
      <c r="AG9" s="157">
        <v>87149.900000000009</v>
      </c>
      <c r="AH9" s="157">
        <v>89170.387100000007</v>
      </c>
      <c r="AI9" s="157">
        <v>90072.221300000005</v>
      </c>
      <c r="AJ9" s="157">
        <v>91304.2451</v>
      </c>
      <c r="AK9" s="157">
        <v>93091.057199999996</v>
      </c>
      <c r="AL9" s="157">
        <v>92226.873800000001</v>
      </c>
      <c r="AM9" s="157">
        <v>91712.131200000003</v>
      </c>
      <c r="AN9" s="157">
        <v>92882.796600000016</v>
      </c>
      <c r="AO9" s="157">
        <v>92873.223800000007</v>
      </c>
      <c r="AP9" s="157">
        <f t="shared" ref="AP9:AX9" si="1">AP10+AP24+AP38+AP51+AP64</f>
        <v>92499.873390770008</v>
      </c>
      <c r="AQ9" s="157">
        <f t="shared" si="1"/>
        <v>94611.617435960026</v>
      </c>
      <c r="AR9" s="157">
        <f t="shared" si="1"/>
        <v>96120.392978079995</v>
      </c>
      <c r="AS9" s="157">
        <f t="shared" si="1"/>
        <v>99206.849195210001</v>
      </c>
      <c r="AT9" s="157">
        <f t="shared" si="1"/>
        <v>99589.378698950008</v>
      </c>
      <c r="AU9" s="157">
        <f t="shared" si="1"/>
        <v>100053.58847301001</v>
      </c>
      <c r="AV9" s="157">
        <f t="shared" si="1"/>
        <v>101589.56710204</v>
      </c>
      <c r="AW9" s="157">
        <f t="shared" si="1"/>
        <v>104647.93192442002</v>
      </c>
      <c r="AX9" s="157">
        <f t="shared" si="1"/>
        <v>104370.99953942001</v>
      </c>
      <c r="AY9" s="157">
        <f>AY10+AY24+AY38+AY51+AY64</f>
        <v>110036.11796169</v>
      </c>
    </row>
    <row r="10" spans="2:51" x14ac:dyDescent="0.25">
      <c r="C10" s="3" t="s">
        <v>71</v>
      </c>
      <c r="F10" s="28">
        <f>+F11+F17</f>
        <v>8553.1</v>
      </c>
      <c r="G10" s="28">
        <f t="shared" ref="G10:AC10" si="2">+G11+G17</f>
        <v>8667.2000000000007</v>
      </c>
      <c r="H10" s="28">
        <f t="shared" si="2"/>
        <v>8813.9</v>
      </c>
      <c r="I10" s="28">
        <f t="shared" si="2"/>
        <v>9905.2000000000007</v>
      </c>
      <c r="J10" s="28">
        <f t="shared" si="2"/>
        <v>9893.6</v>
      </c>
      <c r="K10" s="28">
        <f t="shared" si="2"/>
        <v>9903.7000000000007</v>
      </c>
      <c r="L10" s="28">
        <f t="shared" si="2"/>
        <v>9925.8000000000011</v>
      </c>
      <c r="M10" s="28">
        <f t="shared" si="2"/>
        <v>10188.1</v>
      </c>
      <c r="N10" s="28">
        <f t="shared" si="2"/>
        <v>10341.6</v>
      </c>
      <c r="O10" s="28">
        <f t="shared" si="2"/>
        <v>10366.699999999999</v>
      </c>
      <c r="P10" s="28">
        <f t="shared" si="2"/>
        <v>10489.1</v>
      </c>
      <c r="Q10" s="28">
        <f t="shared" si="2"/>
        <v>10749.7</v>
      </c>
      <c r="R10" s="28">
        <f t="shared" si="2"/>
        <v>10671.400000000001</v>
      </c>
      <c r="S10" s="28">
        <f t="shared" si="2"/>
        <v>10841.900000000001</v>
      </c>
      <c r="T10" s="28">
        <f t="shared" si="2"/>
        <v>10707.900000000001</v>
      </c>
      <c r="U10" s="28">
        <f t="shared" si="2"/>
        <v>10216.400000000001</v>
      </c>
      <c r="V10" s="28">
        <f t="shared" si="2"/>
        <v>10285.900000000001</v>
      </c>
      <c r="W10" s="28">
        <f t="shared" si="2"/>
        <v>11554.5</v>
      </c>
      <c r="X10" s="28">
        <f t="shared" si="2"/>
        <v>11375.900000000003</v>
      </c>
      <c r="Y10" s="28">
        <f t="shared" si="2"/>
        <v>11470.500000000002</v>
      </c>
      <c r="Z10" s="28">
        <f t="shared" si="2"/>
        <v>11300.300000000001</v>
      </c>
      <c r="AA10" s="28">
        <f t="shared" si="2"/>
        <v>11637.499999999998</v>
      </c>
      <c r="AB10" s="28">
        <f t="shared" si="2"/>
        <v>12748.7</v>
      </c>
      <c r="AC10" s="28">
        <f t="shared" si="2"/>
        <v>12738.800000000001</v>
      </c>
      <c r="AD10" s="28">
        <v>13529.8</v>
      </c>
      <c r="AE10" s="28">
        <v>13401.599999999999</v>
      </c>
      <c r="AF10" s="28">
        <v>14052</v>
      </c>
      <c r="AG10" s="28">
        <v>13997.199999999999</v>
      </c>
      <c r="AH10" s="28">
        <v>15167.793599999999</v>
      </c>
      <c r="AI10" s="28">
        <v>15008.210299999999</v>
      </c>
      <c r="AJ10" s="28">
        <v>15014.282399999998</v>
      </c>
      <c r="AK10" s="28">
        <v>15043.603599999999</v>
      </c>
      <c r="AL10" s="28">
        <v>15115.170999999998</v>
      </c>
      <c r="AM10" s="28">
        <v>16244.097499999998</v>
      </c>
      <c r="AN10" s="28">
        <v>16419.380499999999</v>
      </c>
      <c r="AO10" s="28">
        <v>16351.671699999999</v>
      </c>
      <c r="AP10" s="28">
        <f t="shared" ref="AP10:AX10" si="3">+AP11+AP17</f>
        <v>16401.501570999997</v>
      </c>
      <c r="AQ10" s="28">
        <f t="shared" si="3"/>
        <v>17368.147766000002</v>
      </c>
      <c r="AR10" s="28">
        <f t="shared" si="3"/>
        <v>17496.669382</v>
      </c>
      <c r="AS10" s="28">
        <f t="shared" si="3"/>
        <v>18522.973160000001</v>
      </c>
      <c r="AT10" s="28">
        <f t="shared" si="3"/>
        <v>18447.921928000003</v>
      </c>
      <c r="AU10" s="28">
        <f t="shared" si="3"/>
        <v>18494.094392999999</v>
      </c>
      <c r="AV10" s="28">
        <f t="shared" si="3"/>
        <v>20362.130208999999</v>
      </c>
      <c r="AW10" s="28">
        <f t="shared" si="3"/>
        <v>22113.121100999997</v>
      </c>
      <c r="AX10" s="28">
        <f t="shared" si="3"/>
        <v>20880.301748260001</v>
      </c>
      <c r="AY10" s="28">
        <f>+AY11+AY17</f>
        <v>26576.793274409996</v>
      </c>
    </row>
    <row r="11" spans="2:51" x14ac:dyDescent="0.25">
      <c r="D11" s="3" t="s">
        <v>56</v>
      </c>
      <c r="F11" s="28">
        <f>SUM(F12:F16)</f>
        <v>2.09999999999987</v>
      </c>
      <c r="G11" s="28">
        <f t="shared" ref="G11:AC11" si="4">SUM(G12:G16)</f>
        <v>2.09999999999987</v>
      </c>
      <c r="H11" s="28">
        <f t="shared" si="4"/>
        <v>2.09999999999987</v>
      </c>
      <c r="I11" s="28">
        <f t="shared" si="4"/>
        <v>2.09999999999987</v>
      </c>
      <c r="J11" s="28">
        <f t="shared" si="4"/>
        <v>2.09999999999987</v>
      </c>
      <c r="K11" s="28">
        <f t="shared" si="4"/>
        <v>2.09999999999987</v>
      </c>
      <c r="L11" s="28">
        <f t="shared" si="4"/>
        <v>2.09999999999987</v>
      </c>
      <c r="M11" s="28">
        <f t="shared" si="4"/>
        <v>2.09999999999987</v>
      </c>
      <c r="N11" s="28">
        <f t="shared" si="4"/>
        <v>2.09999999999987</v>
      </c>
      <c r="O11" s="28">
        <f t="shared" si="4"/>
        <v>2.1</v>
      </c>
      <c r="P11" s="28">
        <f t="shared" si="4"/>
        <v>2.1</v>
      </c>
      <c r="Q11" s="28">
        <f t="shared" si="4"/>
        <v>2.1</v>
      </c>
      <c r="R11" s="28">
        <f t="shared" si="4"/>
        <v>0</v>
      </c>
      <c r="S11" s="28">
        <f t="shared" si="4"/>
        <v>0</v>
      </c>
      <c r="T11" s="28">
        <f t="shared" si="4"/>
        <v>0</v>
      </c>
      <c r="U11" s="28">
        <f t="shared" si="4"/>
        <v>54.8</v>
      </c>
      <c r="V11" s="28">
        <f t="shared" si="4"/>
        <v>80.900000000000006</v>
      </c>
      <c r="W11" s="28">
        <f t="shared" si="4"/>
        <v>168.3</v>
      </c>
      <c r="X11" s="28">
        <f t="shared" si="4"/>
        <v>86.700000000000017</v>
      </c>
      <c r="Y11" s="28">
        <f t="shared" si="4"/>
        <v>171.60000000000002</v>
      </c>
      <c r="Z11" s="28">
        <f t="shared" si="4"/>
        <v>147.4</v>
      </c>
      <c r="AA11" s="28">
        <f t="shared" si="4"/>
        <v>130.4</v>
      </c>
      <c r="AB11" s="28">
        <f t="shared" si="4"/>
        <v>145.20000000000002</v>
      </c>
      <c r="AC11" s="28">
        <f t="shared" si="4"/>
        <v>122.60000000000002</v>
      </c>
      <c r="AD11" s="28">
        <v>143.40000000000003</v>
      </c>
      <c r="AE11" s="28">
        <v>200.30000000000004</v>
      </c>
      <c r="AF11" s="28">
        <v>278.50000000000006</v>
      </c>
      <c r="AG11" s="28">
        <v>163.90000000000006</v>
      </c>
      <c r="AH11" s="28">
        <v>200.69870000000006</v>
      </c>
      <c r="AI11" s="28">
        <v>169.93690000000007</v>
      </c>
      <c r="AJ11" s="28">
        <v>173.86770000000007</v>
      </c>
      <c r="AK11" s="28">
        <v>119.66630000000006</v>
      </c>
      <c r="AL11" s="28">
        <v>260.55500000000006</v>
      </c>
      <c r="AM11" s="28">
        <v>163.42590000000007</v>
      </c>
      <c r="AN11" s="28">
        <v>73.420500000000004</v>
      </c>
      <c r="AO11" s="28">
        <v>58.417499999999997</v>
      </c>
      <c r="AP11" s="28">
        <f t="shared" ref="AP11:AX11" si="5">SUM(AP12:AP16)</f>
        <v>67.644671000000002</v>
      </c>
      <c r="AQ11" s="28">
        <f t="shared" si="5"/>
        <v>117.78246600000008</v>
      </c>
      <c r="AR11" s="28">
        <f t="shared" si="5"/>
        <v>37.344382000000003</v>
      </c>
      <c r="AS11" s="28">
        <f t="shared" si="5"/>
        <v>72.427359999999993</v>
      </c>
      <c r="AT11" s="28">
        <f t="shared" si="5"/>
        <v>70.205771999999996</v>
      </c>
      <c r="AU11" s="28">
        <f t="shared" si="5"/>
        <v>96.631411</v>
      </c>
      <c r="AV11" s="28">
        <f t="shared" si="5"/>
        <v>147.2681060000001</v>
      </c>
      <c r="AW11" s="28">
        <f t="shared" si="5"/>
        <v>60.518588000000001</v>
      </c>
      <c r="AX11" s="28">
        <f t="shared" si="5"/>
        <v>69.846385409999996</v>
      </c>
      <c r="AY11" s="28">
        <f>SUM(AY12:AY16)</f>
        <v>84.30442592</v>
      </c>
    </row>
    <row r="12" spans="2:51" x14ac:dyDescent="0.25">
      <c r="E12" s="3" t="s">
        <v>58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</row>
    <row r="13" spans="2:51" x14ac:dyDescent="0.25">
      <c r="E13" s="3" t="s">
        <v>73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</row>
    <row r="14" spans="2:51" x14ac:dyDescent="0.25">
      <c r="E14" s="3" t="s">
        <v>54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</row>
    <row r="15" spans="2:51" x14ac:dyDescent="0.25">
      <c r="E15" s="3" t="s">
        <v>78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</row>
    <row r="16" spans="2:51" x14ac:dyDescent="0.25">
      <c r="E16" s="3" t="s">
        <v>55</v>
      </c>
      <c r="F16" s="28">
        <v>2.09999999999987</v>
      </c>
      <c r="G16" s="28">
        <v>2.09999999999987</v>
      </c>
      <c r="H16" s="28">
        <v>2.09999999999987</v>
      </c>
      <c r="I16" s="28">
        <v>2.09999999999987</v>
      </c>
      <c r="J16" s="28">
        <v>2.09999999999987</v>
      </c>
      <c r="K16" s="28">
        <v>2.09999999999987</v>
      </c>
      <c r="L16" s="28">
        <v>2.09999999999987</v>
      </c>
      <c r="M16" s="28">
        <v>2.09999999999987</v>
      </c>
      <c r="N16" s="28">
        <v>2.09999999999987</v>
      </c>
      <c r="O16" s="28">
        <v>2.1</v>
      </c>
      <c r="P16" s="28">
        <v>2.1</v>
      </c>
      <c r="Q16" s="28">
        <v>2.1</v>
      </c>
      <c r="R16" s="28">
        <v>0</v>
      </c>
      <c r="S16" s="28">
        <v>0</v>
      </c>
      <c r="T16" s="28">
        <v>0</v>
      </c>
      <c r="U16" s="28">
        <v>54.8</v>
      </c>
      <c r="V16" s="28">
        <v>80.900000000000006</v>
      </c>
      <c r="W16" s="28">
        <v>168.3</v>
      </c>
      <c r="X16" s="28">
        <v>86.700000000000017</v>
      </c>
      <c r="Y16" s="28">
        <v>171.60000000000002</v>
      </c>
      <c r="Z16" s="28">
        <v>147.4</v>
      </c>
      <c r="AA16" s="28">
        <v>130.4</v>
      </c>
      <c r="AB16" s="28">
        <v>145.20000000000002</v>
      </c>
      <c r="AC16" s="28">
        <v>122.60000000000002</v>
      </c>
      <c r="AD16" s="28">
        <v>143.40000000000003</v>
      </c>
      <c r="AE16" s="28">
        <v>200.30000000000004</v>
      </c>
      <c r="AF16" s="28">
        <v>278.50000000000006</v>
      </c>
      <c r="AG16" s="28">
        <v>163.90000000000006</v>
      </c>
      <c r="AH16" s="28">
        <v>200.69870000000006</v>
      </c>
      <c r="AI16" s="28">
        <v>169.93690000000007</v>
      </c>
      <c r="AJ16" s="28">
        <v>173.86770000000007</v>
      </c>
      <c r="AK16" s="28">
        <v>119.66630000000006</v>
      </c>
      <c r="AL16" s="28">
        <v>260.55500000000006</v>
      </c>
      <c r="AM16" s="28">
        <v>163.42590000000007</v>
      </c>
      <c r="AN16" s="28">
        <v>73.420500000000004</v>
      </c>
      <c r="AO16" s="28">
        <v>58.417499999999997</v>
      </c>
      <c r="AP16" s="28">
        <v>67.644671000000002</v>
      </c>
      <c r="AQ16" s="28">
        <v>117.78246600000008</v>
      </c>
      <c r="AR16" s="28">
        <v>37.344382000000003</v>
      </c>
      <c r="AS16" s="28">
        <v>72.427359999999993</v>
      </c>
      <c r="AT16" s="28">
        <v>70.205771999999996</v>
      </c>
      <c r="AU16" s="28">
        <v>96.631411</v>
      </c>
      <c r="AV16" s="28">
        <v>147.2681060000001</v>
      </c>
      <c r="AW16" s="28">
        <v>60.518588000000001</v>
      </c>
      <c r="AX16" s="28">
        <v>69.846385409999996</v>
      </c>
      <c r="AY16" s="28">
        <v>84.30442592</v>
      </c>
    </row>
    <row r="17" spans="3:51" x14ac:dyDescent="0.25">
      <c r="D17" s="3" t="s">
        <v>57</v>
      </c>
      <c r="F17" s="28">
        <f t="shared" ref="F17:AC17" si="6">SUM(F18:F23)</f>
        <v>8551</v>
      </c>
      <c r="G17" s="28">
        <f t="shared" si="6"/>
        <v>8665.1</v>
      </c>
      <c r="H17" s="28">
        <f t="shared" si="6"/>
        <v>8811.7999999999993</v>
      </c>
      <c r="I17" s="28">
        <f t="shared" si="6"/>
        <v>9903.1</v>
      </c>
      <c r="J17" s="28">
        <f t="shared" si="6"/>
        <v>9891.5</v>
      </c>
      <c r="K17" s="28">
        <f t="shared" si="6"/>
        <v>9901.6</v>
      </c>
      <c r="L17" s="28">
        <f t="shared" si="6"/>
        <v>9923.7000000000007</v>
      </c>
      <c r="M17" s="28">
        <f t="shared" si="6"/>
        <v>10186</v>
      </c>
      <c r="N17" s="28">
        <f t="shared" si="6"/>
        <v>10339.5</v>
      </c>
      <c r="O17" s="28">
        <f t="shared" si="6"/>
        <v>10364.599999999999</v>
      </c>
      <c r="P17" s="28">
        <f t="shared" si="6"/>
        <v>10487</v>
      </c>
      <c r="Q17" s="28">
        <f t="shared" si="6"/>
        <v>10747.6</v>
      </c>
      <c r="R17" s="28">
        <f t="shared" si="6"/>
        <v>10671.400000000001</v>
      </c>
      <c r="S17" s="28">
        <f t="shared" si="6"/>
        <v>10841.900000000001</v>
      </c>
      <c r="T17" s="28">
        <f t="shared" si="6"/>
        <v>10707.900000000001</v>
      </c>
      <c r="U17" s="28">
        <f t="shared" si="6"/>
        <v>10161.600000000002</v>
      </c>
      <c r="V17" s="28">
        <f t="shared" si="6"/>
        <v>10205.000000000002</v>
      </c>
      <c r="W17" s="28">
        <f t="shared" si="6"/>
        <v>11386.2</v>
      </c>
      <c r="X17" s="28">
        <f t="shared" si="6"/>
        <v>11289.200000000003</v>
      </c>
      <c r="Y17" s="28">
        <f t="shared" si="6"/>
        <v>11298.900000000001</v>
      </c>
      <c r="Z17" s="28">
        <f t="shared" si="6"/>
        <v>11152.900000000001</v>
      </c>
      <c r="AA17" s="28">
        <f t="shared" si="6"/>
        <v>11507.099999999999</v>
      </c>
      <c r="AB17" s="28">
        <f t="shared" si="6"/>
        <v>12603.5</v>
      </c>
      <c r="AC17" s="28">
        <f t="shared" si="6"/>
        <v>12616.2</v>
      </c>
      <c r="AD17" s="28">
        <v>13386.4</v>
      </c>
      <c r="AE17" s="28">
        <v>13201.3</v>
      </c>
      <c r="AF17" s="28">
        <v>13773.5</v>
      </c>
      <c r="AG17" s="28">
        <v>13833.3</v>
      </c>
      <c r="AH17" s="28">
        <v>14967.094899999998</v>
      </c>
      <c r="AI17" s="28">
        <v>14838.273399999998</v>
      </c>
      <c r="AJ17" s="28">
        <v>14840.414699999998</v>
      </c>
      <c r="AK17" s="28">
        <v>14923.937299999998</v>
      </c>
      <c r="AL17" s="28">
        <v>14854.615999999998</v>
      </c>
      <c r="AM17" s="28">
        <v>16080.671599999998</v>
      </c>
      <c r="AN17" s="28">
        <v>16345.96</v>
      </c>
      <c r="AO17" s="28">
        <v>16293.254199999999</v>
      </c>
      <c r="AP17" s="28">
        <f t="shared" ref="AP17:AX17" si="7">+SUM(AP18:AP23)</f>
        <v>16333.856899999999</v>
      </c>
      <c r="AQ17" s="28">
        <f t="shared" si="7"/>
        <v>17250.365300000001</v>
      </c>
      <c r="AR17" s="28">
        <f t="shared" si="7"/>
        <v>17459.325000000001</v>
      </c>
      <c r="AS17" s="28">
        <f t="shared" si="7"/>
        <v>18450.5458</v>
      </c>
      <c r="AT17" s="28">
        <f t="shared" si="7"/>
        <v>18377.716156000002</v>
      </c>
      <c r="AU17" s="28">
        <f t="shared" si="7"/>
        <v>18397.462982000001</v>
      </c>
      <c r="AV17" s="28">
        <f t="shared" si="7"/>
        <v>20214.862102999999</v>
      </c>
      <c r="AW17" s="28">
        <f t="shared" si="7"/>
        <v>22052.602512999998</v>
      </c>
      <c r="AX17" s="28">
        <f t="shared" si="7"/>
        <v>20810.45536285</v>
      </c>
      <c r="AY17" s="28">
        <f>+SUM(AY18:AY23)</f>
        <v>26492.488848489997</v>
      </c>
    </row>
    <row r="18" spans="3:51" hidden="1" x14ac:dyDescent="0.25">
      <c r="E18" s="3" t="s">
        <v>86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/>
    </row>
    <row r="19" spans="3:51" x14ac:dyDescent="0.25">
      <c r="E19" s="3" t="s">
        <v>58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8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</row>
    <row r="20" spans="3:51" x14ac:dyDescent="0.25">
      <c r="E20" s="3" t="s">
        <v>73</v>
      </c>
      <c r="F20" s="28">
        <v>6871.4</v>
      </c>
      <c r="G20" s="28">
        <v>6871.4</v>
      </c>
      <c r="H20" s="28">
        <v>6871.4</v>
      </c>
      <c r="I20" s="28">
        <v>7871.4</v>
      </c>
      <c r="J20" s="28">
        <v>7871.4</v>
      </c>
      <c r="K20" s="28">
        <v>7871.4</v>
      </c>
      <c r="L20" s="28">
        <v>7871.4</v>
      </c>
      <c r="M20" s="28">
        <v>7871.4</v>
      </c>
      <c r="N20" s="28">
        <v>8038.8</v>
      </c>
      <c r="O20" s="28">
        <v>8052.9</v>
      </c>
      <c r="P20" s="28">
        <v>8078.5</v>
      </c>
      <c r="Q20" s="28">
        <v>8163.8</v>
      </c>
      <c r="R20" s="28">
        <v>7872.9000000000005</v>
      </c>
      <c r="S20" s="28">
        <v>7886.9000000000005</v>
      </c>
      <c r="T20" s="28">
        <v>7667.2000000000007</v>
      </c>
      <c r="U20" s="28">
        <v>7157.9000000000005</v>
      </c>
      <c r="V20" s="28">
        <v>6922.2000000000007</v>
      </c>
      <c r="W20" s="28">
        <v>7797.5000000000009</v>
      </c>
      <c r="X20" s="28">
        <v>7613.1000000000013</v>
      </c>
      <c r="Y20" s="28">
        <v>7423.8000000000011</v>
      </c>
      <c r="Z20" s="28">
        <v>6825.4000000000005</v>
      </c>
      <c r="AA20" s="28">
        <v>6638.3</v>
      </c>
      <c r="AB20" s="28">
        <v>7751.9000000000005</v>
      </c>
      <c r="AC20" s="28">
        <v>7816.0000000000009</v>
      </c>
      <c r="AD20" s="28">
        <v>8639.1</v>
      </c>
      <c r="AE20" s="28">
        <v>8542.4</v>
      </c>
      <c r="AF20" s="28">
        <v>8555.5</v>
      </c>
      <c r="AG20" s="28">
        <v>8601.2999999999993</v>
      </c>
      <c r="AH20" s="28">
        <v>9724.3172999999988</v>
      </c>
      <c r="AI20" s="28">
        <v>9623.6374999999989</v>
      </c>
      <c r="AJ20" s="28">
        <v>9711.5769999999993</v>
      </c>
      <c r="AK20" s="28">
        <v>9445.109199999999</v>
      </c>
      <c r="AL20" s="28">
        <v>9185.7106999999996</v>
      </c>
      <c r="AM20" s="28">
        <v>10544.6268</v>
      </c>
      <c r="AN20" s="28">
        <v>10575.4203</v>
      </c>
      <c r="AO20" s="28">
        <v>10405.170700000001</v>
      </c>
      <c r="AP20" s="28">
        <v>10387.789700000001</v>
      </c>
      <c r="AQ20" s="28">
        <v>11353.724300000002</v>
      </c>
      <c r="AR20" s="28">
        <v>11375.975800000002</v>
      </c>
      <c r="AS20" s="28">
        <v>12134.922800000002</v>
      </c>
      <c r="AT20" s="28">
        <v>12172.488378000002</v>
      </c>
      <c r="AU20" s="28">
        <v>12056.002482000002</v>
      </c>
      <c r="AV20" s="28">
        <v>13847.460603000001</v>
      </c>
      <c r="AW20" s="28">
        <v>15390.275213000001</v>
      </c>
      <c r="AX20" s="28">
        <v>14227.672062850001</v>
      </c>
      <c r="AY20" s="28">
        <v>19107.173948489999</v>
      </c>
    </row>
    <row r="21" spans="3:51" x14ac:dyDescent="0.25">
      <c r="E21" s="3" t="s">
        <v>54</v>
      </c>
      <c r="F21" s="28">
        <v>1679.6</v>
      </c>
      <c r="G21" s="28">
        <v>1793.7</v>
      </c>
      <c r="H21" s="28">
        <v>1940.4</v>
      </c>
      <c r="I21" s="28">
        <v>2031.7</v>
      </c>
      <c r="J21" s="28">
        <v>2020.1</v>
      </c>
      <c r="K21" s="28">
        <v>2030.2</v>
      </c>
      <c r="L21" s="28">
        <v>2052.3000000000002</v>
      </c>
      <c r="M21" s="28">
        <v>2314.6</v>
      </c>
      <c r="N21" s="28">
        <v>2300.6999999999998</v>
      </c>
      <c r="O21" s="28">
        <v>2311.6999999999998</v>
      </c>
      <c r="P21" s="28">
        <v>2408.5</v>
      </c>
      <c r="Q21" s="28">
        <v>2583.8000000000002</v>
      </c>
      <c r="R21" s="28">
        <v>2798.5</v>
      </c>
      <c r="S21" s="28">
        <v>2955</v>
      </c>
      <c r="T21" s="28">
        <v>3040.7000000000003</v>
      </c>
      <c r="U21" s="28">
        <v>3003.7000000000007</v>
      </c>
      <c r="V21" s="28">
        <v>3282.8000000000006</v>
      </c>
      <c r="W21" s="28">
        <v>3588.7000000000007</v>
      </c>
      <c r="X21" s="28">
        <v>3676.1000000000008</v>
      </c>
      <c r="Y21" s="28">
        <v>3875.1000000000004</v>
      </c>
      <c r="Z21" s="28">
        <v>4327.5</v>
      </c>
      <c r="AA21" s="28">
        <v>4868.7999999999993</v>
      </c>
      <c r="AB21" s="28">
        <v>4851.5999999999995</v>
      </c>
      <c r="AC21" s="28">
        <v>4800.2</v>
      </c>
      <c r="AD21" s="28">
        <v>4747.2999999999993</v>
      </c>
      <c r="AE21" s="28">
        <v>4658.8999999999987</v>
      </c>
      <c r="AF21" s="28">
        <v>5217.9999999999991</v>
      </c>
      <c r="AG21" s="28">
        <v>5231.9999999999991</v>
      </c>
      <c r="AH21" s="28">
        <v>5242.7775999999994</v>
      </c>
      <c r="AI21" s="28">
        <v>5214.6358999999993</v>
      </c>
      <c r="AJ21" s="28">
        <v>5128.8376999999991</v>
      </c>
      <c r="AK21" s="28">
        <v>5478.8280999999988</v>
      </c>
      <c r="AL21" s="28">
        <v>5668.9052999999994</v>
      </c>
      <c r="AM21" s="28">
        <v>5536.0447999999988</v>
      </c>
      <c r="AN21" s="28">
        <v>5770.5396999999984</v>
      </c>
      <c r="AO21" s="28">
        <v>5888.0834999999988</v>
      </c>
      <c r="AP21" s="28">
        <v>5946.0671999999986</v>
      </c>
      <c r="AQ21" s="28">
        <v>5896.6409999999987</v>
      </c>
      <c r="AR21" s="28">
        <v>6083.3491999999987</v>
      </c>
      <c r="AS21" s="28">
        <v>6315.6229999999987</v>
      </c>
      <c r="AT21" s="28">
        <v>6205.2277779999986</v>
      </c>
      <c r="AU21" s="28">
        <v>6341.4604999999983</v>
      </c>
      <c r="AV21" s="28">
        <v>6367.4014999999981</v>
      </c>
      <c r="AW21" s="28">
        <v>6662.3272999999981</v>
      </c>
      <c r="AX21" s="28">
        <v>6582.7832999999982</v>
      </c>
      <c r="AY21" s="28">
        <v>7385.3148999999985</v>
      </c>
    </row>
    <row r="22" spans="3:51" x14ac:dyDescent="0.25">
      <c r="E22" s="3" t="s">
        <v>78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8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</row>
    <row r="23" spans="3:51" x14ac:dyDescent="0.25">
      <c r="E23" s="3" t="s">
        <v>55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</row>
    <row r="24" spans="3:51" x14ac:dyDescent="0.25">
      <c r="C24" s="3" t="s">
        <v>69</v>
      </c>
      <c r="F24" s="28">
        <f t="shared" ref="F24:AC24" si="8">F25+F31</f>
        <v>109.85323253999996</v>
      </c>
      <c r="G24" s="28">
        <f t="shared" si="8"/>
        <v>130.95779805999999</v>
      </c>
      <c r="H24" s="28">
        <f t="shared" si="8"/>
        <v>396.83835767925001</v>
      </c>
      <c r="I24" s="28">
        <f t="shared" si="8"/>
        <v>389.95221378224994</v>
      </c>
      <c r="J24" s="28">
        <f t="shared" si="8"/>
        <v>381.31001859600002</v>
      </c>
      <c r="K24" s="28">
        <f t="shared" si="8"/>
        <v>368.25960487250001</v>
      </c>
      <c r="L24" s="28">
        <f t="shared" si="8"/>
        <v>396.28658699475</v>
      </c>
      <c r="M24" s="28">
        <f t="shared" si="8"/>
        <v>422.80288883075002</v>
      </c>
      <c r="N24" s="28">
        <f t="shared" si="8"/>
        <v>436.16098013750002</v>
      </c>
      <c r="O24" s="28">
        <f t="shared" si="8"/>
        <v>436.40629496124996</v>
      </c>
      <c r="P24" s="28">
        <f t="shared" si="8"/>
        <v>429.55635686049993</v>
      </c>
      <c r="Q24" s="28">
        <f t="shared" si="8"/>
        <v>424.66511635174999</v>
      </c>
      <c r="R24" s="28">
        <f t="shared" si="8"/>
        <v>424.78780871724996</v>
      </c>
      <c r="S24" s="28">
        <f t="shared" si="8"/>
        <v>443.17408098874989</v>
      </c>
      <c r="T24" s="28">
        <f t="shared" si="8"/>
        <v>440.82843264475002</v>
      </c>
      <c r="U24" s="28">
        <f t="shared" si="8"/>
        <v>386.19018454299999</v>
      </c>
      <c r="V24" s="28">
        <f t="shared" si="8"/>
        <v>380.52645567049996</v>
      </c>
      <c r="W24" s="28">
        <f t="shared" si="8"/>
        <v>379.79670115899995</v>
      </c>
      <c r="X24" s="28">
        <f t="shared" si="8"/>
        <v>385.53067323200003</v>
      </c>
      <c r="Y24" s="28">
        <f t="shared" si="8"/>
        <v>377.94000000000011</v>
      </c>
      <c r="Z24" s="28">
        <f t="shared" si="8"/>
        <v>376.79999999999995</v>
      </c>
      <c r="AA24" s="28">
        <f t="shared" si="8"/>
        <v>392.7</v>
      </c>
      <c r="AB24" s="28">
        <f t="shared" si="8"/>
        <v>364.6</v>
      </c>
      <c r="AC24" s="28">
        <f t="shared" si="8"/>
        <v>346</v>
      </c>
      <c r="AD24" s="28">
        <v>333.90000000000003</v>
      </c>
      <c r="AE24" s="28">
        <v>331.6</v>
      </c>
      <c r="AF24" s="28">
        <v>331.90000000000003</v>
      </c>
      <c r="AG24" s="28">
        <v>321.10000000000002</v>
      </c>
      <c r="AH24" s="28">
        <v>322.10070000000002</v>
      </c>
      <c r="AI24" s="28">
        <v>319.86690000000004</v>
      </c>
      <c r="AJ24" s="28">
        <v>311.54940000000005</v>
      </c>
      <c r="AK24" s="28">
        <v>299.62210000000005</v>
      </c>
      <c r="AL24" s="28">
        <v>299.57410000000004</v>
      </c>
      <c r="AM24" s="28">
        <v>309.56510000000009</v>
      </c>
      <c r="AN24" s="28">
        <v>342.29280000000006</v>
      </c>
      <c r="AO24" s="28">
        <v>325.08900000000006</v>
      </c>
      <c r="AP24" s="28">
        <f t="shared" ref="AP24:AX24" si="9">+AP25+AP31</f>
        <v>332.66280579000011</v>
      </c>
      <c r="AQ24" s="28">
        <f t="shared" si="9"/>
        <v>319.41130579000009</v>
      </c>
      <c r="AR24" s="28">
        <f t="shared" si="9"/>
        <v>322.62540579000006</v>
      </c>
      <c r="AS24" s="28">
        <f t="shared" si="9"/>
        <v>319.40170579000005</v>
      </c>
      <c r="AT24" s="28">
        <f t="shared" si="9"/>
        <v>303.60272979000007</v>
      </c>
      <c r="AU24" s="28">
        <f t="shared" si="9"/>
        <v>294.40216079000004</v>
      </c>
      <c r="AV24" s="28">
        <f t="shared" si="9"/>
        <v>288.42479979000007</v>
      </c>
      <c r="AW24" s="28">
        <f t="shared" si="9"/>
        <v>292.04790279000008</v>
      </c>
      <c r="AX24" s="28">
        <f t="shared" si="9"/>
        <v>286.46000723000009</v>
      </c>
      <c r="AY24" s="28">
        <f>+AY25+AY31</f>
        <v>291.26779406000009</v>
      </c>
    </row>
    <row r="25" spans="3:51" x14ac:dyDescent="0.25">
      <c r="D25" s="3" t="s">
        <v>56</v>
      </c>
      <c r="F25" s="28">
        <f t="shared" ref="F25:AC25" si="10">SUM(F26:F30)</f>
        <v>70.499999999999972</v>
      </c>
      <c r="G25" s="28">
        <f t="shared" si="10"/>
        <v>90.1</v>
      </c>
      <c r="H25" s="28">
        <f t="shared" si="10"/>
        <v>84.699999999999989</v>
      </c>
      <c r="I25" s="28">
        <f t="shared" si="10"/>
        <v>81.099999999999994</v>
      </c>
      <c r="J25" s="28">
        <f t="shared" si="10"/>
        <v>82.2</v>
      </c>
      <c r="K25" s="28">
        <f t="shared" si="10"/>
        <v>76.899999999999963</v>
      </c>
      <c r="L25" s="28">
        <f t="shared" si="10"/>
        <v>89.7</v>
      </c>
      <c r="M25" s="28">
        <f t="shared" si="10"/>
        <v>119.4</v>
      </c>
      <c r="N25" s="28">
        <f t="shared" si="10"/>
        <v>123.80000000000001</v>
      </c>
      <c r="O25" s="28">
        <f t="shared" si="10"/>
        <v>121.1</v>
      </c>
      <c r="P25" s="28">
        <f t="shared" si="10"/>
        <v>121.9</v>
      </c>
      <c r="Q25" s="28">
        <f t="shared" si="10"/>
        <v>122.2</v>
      </c>
      <c r="R25" s="28">
        <f t="shared" si="10"/>
        <v>119.59999999999997</v>
      </c>
      <c r="S25" s="28">
        <f t="shared" si="10"/>
        <v>144.19999999999996</v>
      </c>
      <c r="T25" s="28">
        <f t="shared" si="10"/>
        <v>136.99999999999997</v>
      </c>
      <c r="U25" s="28">
        <f t="shared" si="10"/>
        <v>83.399999999999977</v>
      </c>
      <c r="V25" s="28">
        <f t="shared" si="10"/>
        <v>85.399999999999991</v>
      </c>
      <c r="W25" s="28">
        <f t="shared" si="10"/>
        <v>83.499999999999986</v>
      </c>
      <c r="X25" s="28">
        <f t="shared" si="10"/>
        <v>83.299999999999983</v>
      </c>
      <c r="Y25" s="28">
        <f t="shared" si="10"/>
        <v>82.399999999999977</v>
      </c>
      <c r="Z25" s="28">
        <f t="shared" si="10"/>
        <v>72.299999999999983</v>
      </c>
      <c r="AA25" s="28">
        <f t="shared" si="10"/>
        <v>88.09999999999998</v>
      </c>
      <c r="AB25" s="28">
        <f t="shared" si="10"/>
        <v>72.499999999999986</v>
      </c>
      <c r="AC25" s="28">
        <f t="shared" si="10"/>
        <v>60.599999999999987</v>
      </c>
      <c r="AD25" s="28">
        <v>62.10000000000003</v>
      </c>
      <c r="AE25" s="28">
        <v>54.500000000000028</v>
      </c>
      <c r="AF25" s="28">
        <v>55.300000000000033</v>
      </c>
      <c r="AG25" s="28">
        <v>48.10000000000003</v>
      </c>
      <c r="AH25" s="28">
        <v>44.546100000000031</v>
      </c>
      <c r="AI25" s="28">
        <v>44.28000000000003</v>
      </c>
      <c r="AJ25" s="28">
        <v>36.559400000000032</v>
      </c>
      <c r="AK25" s="28">
        <v>34.774300000000032</v>
      </c>
      <c r="AL25" s="28">
        <v>32.259700000000031</v>
      </c>
      <c r="AM25" s="28">
        <v>35.446000000000033</v>
      </c>
      <c r="AN25" s="28">
        <v>63.857100000000031</v>
      </c>
      <c r="AO25" s="28">
        <v>44.519700000000029</v>
      </c>
      <c r="AP25" s="28">
        <f t="shared" ref="AP25:AX25" si="11">+SUM(AP26:AP30)</f>
        <v>46.236405790000035</v>
      </c>
      <c r="AQ25" s="28">
        <f t="shared" si="11"/>
        <v>42.301505790000029</v>
      </c>
      <c r="AR25" s="28">
        <f t="shared" si="11"/>
        <v>44.189705790000026</v>
      </c>
      <c r="AS25" s="28">
        <f t="shared" si="11"/>
        <v>45.400705790000025</v>
      </c>
      <c r="AT25" s="28">
        <f t="shared" si="11"/>
        <v>30.102174790000024</v>
      </c>
      <c r="AU25" s="28">
        <f t="shared" si="11"/>
        <v>20.515463790000027</v>
      </c>
      <c r="AV25" s="28">
        <f t="shared" si="11"/>
        <v>19.837699790000027</v>
      </c>
      <c r="AW25" s="28">
        <f t="shared" si="11"/>
        <v>19.615146790000026</v>
      </c>
      <c r="AX25" s="28">
        <f t="shared" si="11"/>
        <v>17.579360310000027</v>
      </c>
      <c r="AY25" s="28">
        <f>+SUM(AY26:AY30)</f>
        <v>20.239726970000028</v>
      </c>
    </row>
    <row r="26" spans="3:51" x14ac:dyDescent="0.25">
      <c r="E26" s="3" t="s">
        <v>58</v>
      </c>
      <c r="F26" s="28">
        <v>69.400000000000006</v>
      </c>
      <c r="G26" s="28">
        <v>66.8</v>
      </c>
      <c r="H26" s="28">
        <v>69.099999999999994</v>
      </c>
      <c r="I26" s="28">
        <v>70.599999999999994</v>
      </c>
      <c r="J26" s="28">
        <v>69</v>
      </c>
      <c r="K26" s="28">
        <v>71.7</v>
      </c>
      <c r="L26" s="28">
        <v>72.7</v>
      </c>
      <c r="M26" s="28">
        <v>72.400000000000006</v>
      </c>
      <c r="N26" s="28">
        <v>74.7</v>
      </c>
      <c r="O26" s="28">
        <v>71.8</v>
      </c>
      <c r="P26" s="28">
        <v>72.400000000000006</v>
      </c>
      <c r="Q26" s="28">
        <v>72.5</v>
      </c>
      <c r="R26" s="28">
        <v>69.900000000000006</v>
      </c>
      <c r="S26" s="28">
        <v>94.5</v>
      </c>
      <c r="T26" s="28">
        <v>87.1</v>
      </c>
      <c r="U26" s="28">
        <v>83.399999999999977</v>
      </c>
      <c r="V26" s="28">
        <v>82.699999999999989</v>
      </c>
      <c r="W26" s="28">
        <v>81.09999999999998</v>
      </c>
      <c r="X26" s="28">
        <v>81.199999999999989</v>
      </c>
      <c r="Y26" s="28">
        <v>80.299999999999983</v>
      </c>
      <c r="Z26" s="28">
        <v>72.59999999999998</v>
      </c>
      <c r="AA26" s="28">
        <v>88.399999999999977</v>
      </c>
      <c r="AB26" s="28">
        <v>72.799999999999983</v>
      </c>
      <c r="AC26" s="28">
        <v>60.899999999999984</v>
      </c>
      <c r="AD26" s="28">
        <v>62.10000000000003</v>
      </c>
      <c r="AE26" s="28">
        <v>54.500000000000028</v>
      </c>
      <c r="AF26" s="28">
        <v>55.300000000000033</v>
      </c>
      <c r="AG26" s="28">
        <v>48.10000000000003</v>
      </c>
      <c r="AH26" s="28">
        <v>44.546100000000031</v>
      </c>
      <c r="AI26" s="28">
        <v>44.28000000000003</v>
      </c>
      <c r="AJ26" s="28">
        <v>36.559400000000032</v>
      </c>
      <c r="AK26" s="28">
        <v>34.774300000000032</v>
      </c>
      <c r="AL26" s="28">
        <v>32.259700000000031</v>
      </c>
      <c r="AM26" s="28">
        <v>35.446000000000033</v>
      </c>
      <c r="AN26" s="28">
        <v>63.857100000000031</v>
      </c>
      <c r="AO26" s="28">
        <v>44.519700000000029</v>
      </c>
      <c r="AP26" s="28">
        <v>46.236405790000035</v>
      </c>
      <c r="AQ26" s="28">
        <v>42.301505790000029</v>
      </c>
      <c r="AR26" s="28">
        <v>44.189705790000026</v>
      </c>
      <c r="AS26" s="28">
        <v>45.400705790000025</v>
      </c>
      <c r="AT26" s="28">
        <v>30.102174790000024</v>
      </c>
      <c r="AU26" s="28">
        <v>20.515463790000027</v>
      </c>
      <c r="AV26" s="28">
        <v>19.837699790000027</v>
      </c>
      <c r="AW26" s="28">
        <v>19.615146790000026</v>
      </c>
      <c r="AX26" s="28">
        <v>17.678968650000026</v>
      </c>
      <c r="AY26" s="28">
        <v>18.631035400000027</v>
      </c>
    </row>
    <row r="27" spans="3:51" x14ac:dyDescent="0.25">
      <c r="E27" s="3" t="s">
        <v>73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</row>
    <row r="28" spans="3:51" x14ac:dyDescent="0.25">
      <c r="E28" s="3" t="s">
        <v>54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</row>
    <row r="29" spans="3:51" x14ac:dyDescent="0.25">
      <c r="E29" s="3" t="s">
        <v>78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</row>
    <row r="30" spans="3:51" x14ac:dyDescent="0.25">
      <c r="E30" s="3" t="s">
        <v>55</v>
      </c>
      <c r="F30" s="28">
        <v>1.0999999999999699</v>
      </c>
      <c r="G30" s="28">
        <v>23.3</v>
      </c>
      <c r="H30" s="28">
        <v>15.6</v>
      </c>
      <c r="I30" s="28">
        <v>10.5</v>
      </c>
      <c r="J30" s="28">
        <v>13.2</v>
      </c>
      <c r="K30" s="28">
        <v>5.1999999999999602</v>
      </c>
      <c r="L30" s="28">
        <v>17</v>
      </c>
      <c r="M30" s="28">
        <v>47</v>
      </c>
      <c r="N30" s="28">
        <v>49.1</v>
      </c>
      <c r="O30" s="28">
        <v>49.3</v>
      </c>
      <c r="P30" s="28">
        <v>49.5</v>
      </c>
      <c r="Q30" s="28">
        <v>49.7</v>
      </c>
      <c r="R30" s="28">
        <v>49.699999999999967</v>
      </c>
      <c r="S30" s="28">
        <v>49.699999999999967</v>
      </c>
      <c r="T30" s="28">
        <v>49.89999999999997</v>
      </c>
      <c r="U30" s="28">
        <v>0</v>
      </c>
      <c r="V30" s="28">
        <v>2.7</v>
      </c>
      <c r="W30" s="28">
        <v>2.4000000000000004</v>
      </c>
      <c r="X30" s="28">
        <v>2.1000000000000005</v>
      </c>
      <c r="Y30" s="28">
        <v>2.1000000000000005</v>
      </c>
      <c r="Z30" s="28">
        <v>-0.3</v>
      </c>
      <c r="AA30" s="28">
        <v>-0.3</v>
      </c>
      <c r="AB30" s="28">
        <v>-0.3</v>
      </c>
      <c r="AC30" s="28">
        <v>-0.3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8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8">
        <v>0</v>
      </c>
      <c r="AS30" s="28">
        <v>0</v>
      </c>
      <c r="AT30" s="28">
        <v>0</v>
      </c>
      <c r="AU30" s="28">
        <v>0</v>
      </c>
      <c r="AV30" s="28">
        <v>0</v>
      </c>
      <c r="AW30" s="28">
        <v>0</v>
      </c>
      <c r="AX30" s="28">
        <v>-9.9608340000000004E-2</v>
      </c>
      <c r="AY30" s="28">
        <v>1.60869157</v>
      </c>
    </row>
    <row r="31" spans="3:51" x14ac:dyDescent="0.25">
      <c r="D31" s="3" t="s">
        <v>57</v>
      </c>
      <c r="F31" s="28">
        <f t="shared" ref="F31:AC31" si="12">SUM(F32:F37)</f>
        <v>39.35323254</v>
      </c>
      <c r="G31" s="28">
        <f t="shared" si="12"/>
        <v>40.85779806</v>
      </c>
      <c r="H31" s="28">
        <f t="shared" si="12"/>
        <v>312.13835767925002</v>
      </c>
      <c r="I31" s="28">
        <f t="shared" si="12"/>
        <v>308.85221378224998</v>
      </c>
      <c r="J31" s="28">
        <f t="shared" si="12"/>
        <v>299.11001859600003</v>
      </c>
      <c r="K31" s="28">
        <f t="shared" si="12"/>
        <v>291.35960487250003</v>
      </c>
      <c r="L31" s="28">
        <f t="shared" si="12"/>
        <v>306.58658699475001</v>
      </c>
      <c r="M31" s="28">
        <f t="shared" si="12"/>
        <v>303.40288883074999</v>
      </c>
      <c r="N31" s="28">
        <f t="shared" si="12"/>
        <v>312.36098013750001</v>
      </c>
      <c r="O31" s="28">
        <f t="shared" si="12"/>
        <v>315.30629496124999</v>
      </c>
      <c r="P31" s="28">
        <f t="shared" si="12"/>
        <v>307.65635686049995</v>
      </c>
      <c r="Q31" s="28">
        <f t="shared" si="12"/>
        <v>302.46511635175</v>
      </c>
      <c r="R31" s="28">
        <f t="shared" si="12"/>
        <v>305.18780871724999</v>
      </c>
      <c r="S31" s="28">
        <f t="shared" si="12"/>
        <v>298.97408098874996</v>
      </c>
      <c r="T31" s="28">
        <f t="shared" si="12"/>
        <v>303.82843264475002</v>
      </c>
      <c r="U31" s="28">
        <f t="shared" si="12"/>
        <v>302.79018454300001</v>
      </c>
      <c r="V31" s="28">
        <f t="shared" si="12"/>
        <v>295.12645567049998</v>
      </c>
      <c r="W31" s="28">
        <f t="shared" si="12"/>
        <v>296.29670115899995</v>
      </c>
      <c r="X31" s="28">
        <f t="shared" si="12"/>
        <v>302.23067323200002</v>
      </c>
      <c r="Y31" s="28">
        <f t="shared" si="12"/>
        <v>295.54000000000013</v>
      </c>
      <c r="Z31" s="28">
        <f t="shared" si="12"/>
        <v>304.5</v>
      </c>
      <c r="AA31" s="28">
        <f t="shared" si="12"/>
        <v>304.60000000000002</v>
      </c>
      <c r="AB31" s="28">
        <f t="shared" si="12"/>
        <v>292.10000000000002</v>
      </c>
      <c r="AC31" s="28">
        <f t="shared" si="12"/>
        <v>285.40000000000003</v>
      </c>
      <c r="AD31" s="28">
        <v>271.8</v>
      </c>
      <c r="AE31" s="28">
        <v>277.10000000000002</v>
      </c>
      <c r="AF31" s="28">
        <v>276.60000000000002</v>
      </c>
      <c r="AG31" s="28">
        <v>273</v>
      </c>
      <c r="AH31" s="28">
        <v>277.55459999999999</v>
      </c>
      <c r="AI31" s="28">
        <v>275.58690000000001</v>
      </c>
      <c r="AJ31" s="28">
        <v>274.99</v>
      </c>
      <c r="AK31" s="28">
        <v>264.84780000000001</v>
      </c>
      <c r="AL31" s="28">
        <v>267.31440000000003</v>
      </c>
      <c r="AM31" s="28">
        <v>274.11910000000006</v>
      </c>
      <c r="AN31" s="28">
        <v>278.43570000000005</v>
      </c>
      <c r="AO31" s="28">
        <v>280.56930000000006</v>
      </c>
      <c r="AP31" s="28">
        <f t="shared" ref="AP31:AX31" si="13">+SUM(AP32:AP37)</f>
        <v>286.42640000000006</v>
      </c>
      <c r="AQ31" s="28">
        <f t="shared" si="13"/>
        <v>277.10980000000006</v>
      </c>
      <c r="AR31" s="28">
        <f t="shared" si="13"/>
        <v>278.43570000000005</v>
      </c>
      <c r="AS31" s="28">
        <f t="shared" si="13"/>
        <v>274.00100000000003</v>
      </c>
      <c r="AT31" s="28">
        <f t="shared" si="13"/>
        <v>273.50055500000002</v>
      </c>
      <c r="AU31" s="28">
        <f t="shared" si="13"/>
        <v>273.88669700000003</v>
      </c>
      <c r="AV31" s="28">
        <f t="shared" si="13"/>
        <v>268.58710000000002</v>
      </c>
      <c r="AW31" s="28">
        <f t="shared" si="13"/>
        <v>272.43275600000004</v>
      </c>
      <c r="AX31" s="28">
        <f t="shared" si="13"/>
        <v>268.88064692000006</v>
      </c>
      <c r="AY31" s="28">
        <f>+SUM(AY32:AY37)</f>
        <v>271.02806709000004</v>
      </c>
    </row>
    <row r="32" spans="3:51" x14ac:dyDescent="0.25">
      <c r="E32" s="3" t="s">
        <v>86</v>
      </c>
      <c r="F32" s="28">
        <v>39.35323254</v>
      </c>
      <c r="G32" s="28">
        <v>40.85779806</v>
      </c>
      <c r="H32" s="28">
        <v>312.13835767925002</v>
      </c>
      <c r="I32" s="28">
        <v>308.85221378224998</v>
      </c>
      <c r="J32" s="28">
        <v>299.11001859600003</v>
      </c>
      <c r="K32" s="28">
        <v>291.35960487250003</v>
      </c>
      <c r="L32" s="28">
        <v>306.58658699475001</v>
      </c>
      <c r="M32" s="28">
        <v>303.40288883074999</v>
      </c>
      <c r="N32" s="28">
        <v>312.36098013750001</v>
      </c>
      <c r="O32" s="28">
        <v>315.30629496124999</v>
      </c>
      <c r="P32" s="28">
        <v>307.65635686049995</v>
      </c>
      <c r="Q32" s="28">
        <v>302.46511635175</v>
      </c>
      <c r="R32" s="28">
        <v>305.18780871724999</v>
      </c>
      <c r="S32" s="28">
        <v>298.97408098874996</v>
      </c>
      <c r="T32" s="28">
        <v>303.82843264475002</v>
      </c>
      <c r="U32" s="28">
        <v>302.79018454300001</v>
      </c>
      <c r="V32" s="28">
        <v>295.12645567049998</v>
      </c>
      <c r="W32" s="28">
        <v>296.29670115899995</v>
      </c>
      <c r="X32" s="28">
        <v>302.23067323200002</v>
      </c>
      <c r="Y32" s="28">
        <v>295.54000000000013</v>
      </c>
      <c r="Z32" s="28">
        <v>304.5</v>
      </c>
      <c r="AA32" s="28">
        <v>304.60000000000002</v>
      </c>
      <c r="AB32" s="28">
        <v>292.10000000000002</v>
      </c>
      <c r="AC32" s="28">
        <v>285.40000000000003</v>
      </c>
      <c r="AD32" s="28">
        <v>271.8</v>
      </c>
      <c r="AE32" s="28">
        <v>277.10000000000002</v>
      </c>
      <c r="AF32" s="28">
        <v>276.60000000000002</v>
      </c>
      <c r="AG32" s="28">
        <v>273</v>
      </c>
      <c r="AH32" s="28">
        <v>277.55459999999999</v>
      </c>
      <c r="AI32" s="28">
        <v>275.58690000000001</v>
      </c>
      <c r="AJ32" s="28">
        <v>274.99</v>
      </c>
      <c r="AK32" s="28">
        <v>264.84780000000001</v>
      </c>
      <c r="AL32" s="28">
        <v>267.31440000000003</v>
      </c>
      <c r="AM32" s="28">
        <v>274.11910000000006</v>
      </c>
      <c r="AN32" s="28">
        <v>278.43570000000005</v>
      </c>
      <c r="AO32" s="28">
        <v>280.56930000000006</v>
      </c>
      <c r="AP32" s="28">
        <v>286.42640000000006</v>
      </c>
      <c r="AQ32" s="28">
        <v>277.10980000000006</v>
      </c>
      <c r="AR32" s="28">
        <v>278.43570000000005</v>
      </c>
      <c r="AS32" s="28">
        <v>274.00100000000003</v>
      </c>
      <c r="AT32" s="28">
        <v>273.50055500000002</v>
      </c>
      <c r="AU32" s="28">
        <v>273.88669700000003</v>
      </c>
      <c r="AV32" s="28">
        <v>268.58710000000002</v>
      </c>
      <c r="AW32" s="28">
        <v>272.43275600000004</v>
      </c>
      <c r="AX32" s="28">
        <v>268.88064692000006</v>
      </c>
      <c r="AY32" s="28">
        <v>271.02806709000004</v>
      </c>
    </row>
    <row r="33" spans="3:51" x14ac:dyDescent="0.25">
      <c r="E33" s="3" t="s">
        <v>58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8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</row>
    <row r="34" spans="3:51" x14ac:dyDescent="0.25">
      <c r="E34" s="3" t="s">
        <v>73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8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</row>
    <row r="35" spans="3:51" x14ac:dyDescent="0.25">
      <c r="E35" s="3" t="s">
        <v>54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8">
        <v>0</v>
      </c>
      <c r="AC35" s="28">
        <v>0</v>
      </c>
      <c r="AD35" s="28">
        <v>-3.0808688933348094E-15</v>
      </c>
      <c r="AE35" s="28">
        <v>-3.0808688933348094E-15</v>
      </c>
      <c r="AF35" s="28">
        <v>-3.0808688933348094E-15</v>
      </c>
      <c r="AG35" s="28">
        <v>-3.0808688933348094E-15</v>
      </c>
      <c r="AH35" s="28">
        <v>0</v>
      </c>
      <c r="AI35" s="28">
        <v>0</v>
      </c>
      <c r="AJ35" s="28">
        <v>0</v>
      </c>
      <c r="AK35" s="28">
        <v>0</v>
      </c>
      <c r="AL35" s="28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</row>
    <row r="36" spans="3:51" x14ac:dyDescent="0.25">
      <c r="E36" s="3" t="s">
        <v>78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8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</row>
    <row r="37" spans="3:51" x14ac:dyDescent="0.25">
      <c r="E37" s="3" t="s">
        <v>55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8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</row>
    <row r="38" spans="3:51" x14ac:dyDescent="0.25">
      <c r="C38" s="3" t="s">
        <v>70</v>
      </c>
      <c r="F38" s="28">
        <f t="shared" ref="F38:AB38" si="14">F39+F45</f>
        <v>27430.556</v>
      </c>
      <c r="G38" s="28">
        <f t="shared" si="14"/>
        <v>28366.055999999997</v>
      </c>
      <c r="H38" s="28">
        <f t="shared" si="14"/>
        <v>28195.756000000001</v>
      </c>
      <c r="I38" s="28">
        <f t="shared" si="14"/>
        <v>26393.855999999996</v>
      </c>
      <c r="J38" s="28">
        <f t="shared" si="14"/>
        <v>25481.256000000001</v>
      </c>
      <c r="K38" s="28">
        <f t="shared" si="14"/>
        <v>26637.856</v>
      </c>
      <c r="L38" s="28">
        <f t="shared" si="14"/>
        <v>29908.856</v>
      </c>
      <c r="M38" s="28">
        <f t="shared" si="14"/>
        <v>30526.856</v>
      </c>
      <c r="N38" s="28">
        <f t="shared" si="14"/>
        <v>31215.056</v>
      </c>
      <c r="O38" s="28">
        <f t="shared" si="14"/>
        <v>32566.955999999998</v>
      </c>
      <c r="P38" s="28">
        <f t="shared" si="14"/>
        <v>33996.956000000006</v>
      </c>
      <c r="Q38" s="28">
        <f t="shared" si="14"/>
        <v>35435.455999999998</v>
      </c>
      <c r="R38" s="28">
        <f t="shared" si="14"/>
        <v>35491.974000000009</v>
      </c>
      <c r="S38" s="28">
        <f t="shared" si="14"/>
        <v>36450.774000000005</v>
      </c>
      <c r="T38" s="28">
        <f t="shared" si="14"/>
        <v>37404.674000000014</v>
      </c>
      <c r="U38" s="28">
        <f t="shared" si="14"/>
        <v>38869.956000000006</v>
      </c>
      <c r="V38" s="28">
        <f t="shared" si="14"/>
        <v>41039.256000000008</v>
      </c>
      <c r="W38" s="28">
        <f t="shared" si="14"/>
        <v>42116.556000000011</v>
      </c>
      <c r="X38" s="28">
        <f t="shared" si="14"/>
        <v>43131.756000000008</v>
      </c>
      <c r="Y38" s="28">
        <f t="shared" si="14"/>
        <v>41336.65600000001</v>
      </c>
      <c r="Z38" s="28">
        <f t="shared" si="14"/>
        <v>41576.600000000006</v>
      </c>
      <c r="AA38" s="28">
        <f t="shared" si="14"/>
        <v>44029.1</v>
      </c>
      <c r="AB38" s="28">
        <f t="shared" si="14"/>
        <v>44442.600000000006</v>
      </c>
      <c r="AC38" s="28">
        <f t="shared" ref="AC38" si="15">AC39+AC45</f>
        <v>46888.200000000004</v>
      </c>
      <c r="AD38" s="28">
        <v>48221</v>
      </c>
      <c r="AE38" s="28">
        <v>50002.700000000004</v>
      </c>
      <c r="AF38" s="28">
        <v>50540.000000000007</v>
      </c>
      <c r="AG38" s="28">
        <v>52926.400000000009</v>
      </c>
      <c r="AH38" s="28">
        <v>50802.362900000007</v>
      </c>
      <c r="AI38" s="28">
        <v>50903.79740000001</v>
      </c>
      <c r="AJ38" s="28">
        <v>51240.4136</v>
      </c>
      <c r="AK38" s="28">
        <v>52420.887600000002</v>
      </c>
      <c r="AL38" s="28">
        <v>50829.489300000008</v>
      </c>
      <c r="AM38" s="28">
        <v>48377.842300000004</v>
      </c>
      <c r="AN38" s="28">
        <v>48777.995800000012</v>
      </c>
      <c r="AO38" s="28">
        <v>48441.047200000015</v>
      </c>
      <c r="AP38" s="28">
        <f t="shared" ref="AP38:AX38" si="16">+AP39+AP45</f>
        <v>47585.032029950009</v>
      </c>
      <c r="AQ38" s="28">
        <f t="shared" si="16"/>
        <v>47387.053529950019</v>
      </c>
      <c r="AR38" s="28">
        <f t="shared" si="16"/>
        <v>48203.836929950005</v>
      </c>
      <c r="AS38" s="28">
        <f t="shared" si="16"/>
        <v>49288.789429950004</v>
      </c>
      <c r="AT38" s="28">
        <f t="shared" si="16"/>
        <v>48557.913509950013</v>
      </c>
      <c r="AU38" s="28">
        <f t="shared" si="16"/>
        <v>47849.460521950015</v>
      </c>
      <c r="AV38" s="28">
        <f t="shared" si="16"/>
        <v>46943.658467950016</v>
      </c>
      <c r="AW38" s="28">
        <f t="shared" si="16"/>
        <v>47767.84732695001</v>
      </c>
      <c r="AX38" s="28">
        <f t="shared" si="16"/>
        <v>48147.747822250007</v>
      </c>
      <c r="AY38" s="28">
        <f>+AY39+AY45</f>
        <v>48276.125975100018</v>
      </c>
    </row>
    <row r="39" spans="3:51" x14ac:dyDescent="0.25">
      <c r="D39" s="3" t="s">
        <v>56</v>
      </c>
      <c r="F39" s="28">
        <f t="shared" ref="F39:AB39" si="17">SUM(F40:F44)</f>
        <v>24372.612000000001</v>
      </c>
      <c r="G39" s="28">
        <f t="shared" si="17"/>
        <v>25542.011999999999</v>
      </c>
      <c r="H39" s="28">
        <f t="shared" si="17"/>
        <v>25730.812000000002</v>
      </c>
      <c r="I39" s="28">
        <f t="shared" si="17"/>
        <v>23774.911999999997</v>
      </c>
      <c r="J39" s="28">
        <f t="shared" si="17"/>
        <v>21446.012000000002</v>
      </c>
      <c r="K39" s="28">
        <f t="shared" si="17"/>
        <v>22276.412</v>
      </c>
      <c r="L39" s="28">
        <f t="shared" si="17"/>
        <v>24495.511999999999</v>
      </c>
      <c r="M39" s="28">
        <f t="shared" si="17"/>
        <v>24775.912</v>
      </c>
      <c r="N39" s="28">
        <f t="shared" si="17"/>
        <v>24809.912</v>
      </c>
      <c r="O39" s="28">
        <f t="shared" si="17"/>
        <v>25429.111999999997</v>
      </c>
      <c r="P39" s="28">
        <f t="shared" si="17"/>
        <v>26431.812000000002</v>
      </c>
      <c r="Q39" s="28">
        <f t="shared" si="17"/>
        <v>28325.912</v>
      </c>
      <c r="R39" s="28">
        <f t="shared" si="17"/>
        <v>25085.330000000009</v>
      </c>
      <c r="S39" s="28">
        <f t="shared" si="17"/>
        <v>25799.330000000009</v>
      </c>
      <c r="T39" s="28">
        <f t="shared" si="17"/>
        <v>26173.730000000014</v>
      </c>
      <c r="U39" s="28">
        <f t="shared" si="17"/>
        <v>27006.712000000007</v>
      </c>
      <c r="V39" s="28">
        <f t="shared" si="17"/>
        <v>29101.612000000008</v>
      </c>
      <c r="W39" s="28">
        <f t="shared" si="17"/>
        <v>30440.412000000011</v>
      </c>
      <c r="X39" s="28">
        <f t="shared" si="17"/>
        <v>30648.912000000011</v>
      </c>
      <c r="Y39" s="28">
        <f t="shared" si="17"/>
        <v>31272.312000000009</v>
      </c>
      <c r="Z39" s="28">
        <f t="shared" si="17"/>
        <v>31481.500000000007</v>
      </c>
      <c r="AA39" s="28">
        <f t="shared" si="17"/>
        <v>33177.5</v>
      </c>
      <c r="AB39" s="28">
        <f t="shared" si="17"/>
        <v>33640.200000000004</v>
      </c>
      <c r="AC39" s="28">
        <f t="shared" ref="AC39" si="18">SUM(AC40:AC44)</f>
        <v>35227.800000000003</v>
      </c>
      <c r="AD39" s="28">
        <v>36457.9</v>
      </c>
      <c r="AE39" s="28">
        <v>37391.5</v>
      </c>
      <c r="AF39" s="28">
        <v>36201.800000000003</v>
      </c>
      <c r="AG39" s="28">
        <v>39395.4</v>
      </c>
      <c r="AH39" s="28">
        <v>36976.769800000002</v>
      </c>
      <c r="AI39" s="28">
        <v>37016.059900000007</v>
      </c>
      <c r="AJ39" s="28">
        <v>37339.843200000003</v>
      </c>
      <c r="AK39" s="28">
        <v>38495.574800000002</v>
      </c>
      <c r="AL39" s="28">
        <v>36307.692800000004</v>
      </c>
      <c r="AM39" s="28">
        <v>34316.354200000002</v>
      </c>
      <c r="AN39" s="28">
        <v>33314.057600000007</v>
      </c>
      <c r="AO39" s="28">
        <v>33408.45670000001</v>
      </c>
      <c r="AP39" s="28">
        <f t="shared" ref="AP39:AX39" si="19">+SUM(AP40:AP44)</f>
        <v>32579.430411930007</v>
      </c>
      <c r="AQ39" s="28">
        <f t="shared" si="19"/>
        <v>32188.961811930014</v>
      </c>
      <c r="AR39" s="28">
        <f t="shared" si="19"/>
        <v>32936.006911930002</v>
      </c>
      <c r="AS39" s="28">
        <f t="shared" si="19"/>
        <v>33886.046511930006</v>
      </c>
      <c r="AT39" s="28">
        <f t="shared" si="19"/>
        <v>32918.716302930006</v>
      </c>
      <c r="AU39" s="28">
        <f t="shared" si="19"/>
        <v>31780.394348930011</v>
      </c>
      <c r="AV39" s="28">
        <f t="shared" si="19"/>
        <v>30559.563272930012</v>
      </c>
      <c r="AW39" s="28">
        <f t="shared" si="19"/>
        <v>31926.778692930009</v>
      </c>
      <c r="AX39" s="28">
        <f t="shared" si="19"/>
        <v>32348.502554570008</v>
      </c>
      <c r="AY39" s="28">
        <f>+SUM(AY40:AY44)</f>
        <v>33695.711551520013</v>
      </c>
    </row>
    <row r="40" spans="3:51" x14ac:dyDescent="0.25">
      <c r="E40" s="3" t="s">
        <v>58</v>
      </c>
      <c r="F40" s="28">
        <v>21783.626</v>
      </c>
      <c r="G40" s="28">
        <v>23074.826000000001</v>
      </c>
      <c r="H40" s="28">
        <v>23718.126</v>
      </c>
      <c r="I40" s="28">
        <v>21384.725999999999</v>
      </c>
      <c r="J40" s="28">
        <v>19394.826000000001</v>
      </c>
      <c r="K40" s="28">
        <v>19934.925999999999</v>
      </c>
      <c r="L40" s="28">
        <v>21160.326000000001</v>
      </c>
      <c r="M40" s="28">
        <v>20709.126</v>
      </c>
      <c r="N40" s="28">
        <v>21676.425999999999</v>
      </c>
      <c r="O40" s="28">
        <v>22521.626</v>
      </c>
      <c r="P40" s="28">
        <v>23618.326000000001</v>
      </c>
      <c r="Q40" s="28">
        <v>24234.626</v>
      </c>
      <c r="R40" s="28">
        <v>20833.94400000001</v>
      </c>
      <c r="S40" s="28">
        <v>22026.544000000009</v>
      </c>
      <c r="T40" s="28">
        <v>22146.44400000001</v>
      </c>
      <c r="U40" s="28">
        <v>22917.826000000008</v>
      </c>
      <c r="V40" s="28">
        <v>24843.626000000011</v>
      </c>
      <c r="W40" s="28">
        <v>25992.026000000013</v>
      </c>
      <c r="X40" s="28">
        <v>25967.526000000013</v>
      </c>
      <c r="Y40" s="28">
        <v>25449.126000000011</v>
      </c>
      <c r="Z40" s="28">
        <v>26116.700000000004</v>
      </c>
      <c r="AA40" s="28">
        <v>28005.700000000004</v>
      </c>
      <c r="AB40" s="28">
        <v>28743.000000000007</v>
      </c>
      <c r="AC40" s="28">
        <v>29535.100000000006</v>
      </c>
      <c r="AD40" s="28">
        <v>30485.200000000004</v>
      </c>
      <c r="AE40" s="28">
        <v>31914.9</v>
      </c>
      <c r="AF40" s="28">
        <v>31067.800000000003</v>
      </c>
      <c r="AG40" s="28">
        <v>31840.200000000004</v>
      </c>
      <c r="AH40" s="28">
        <v>31580.496400000007</v>
      </c>
      <c r="AI40" s="28">
        <v>31630.736700000009</v>
      </c>
      <c r="AJ40" s="28">
        <v>31779.883700000006</v>
      </c>
      <c r="AK40" s="28">
        <v>31838.977600000006</v>
      </c>
      <c r="AL40" s="28">
        <v>31341.981100000005</v>
      </c>
      <c r="AM40" s="28">
        <v>29558.136600000005</v>
      </c>
      <c r="AN40" s="28">
        <v>27928.95210000001</v>
      </c>
      <c r="AO40" s="28">
        <v>28312.309200000011</v>
      </c>
      <c r="AP40" s="28">
        <v>28050.11743458001</v>
      </c>
      <c r="AQ40" s="28">
        <v>27173.978234580012</v>
      </c>
      <c r="AR40" s="28">
        <v>27324.966134580009</v>
      </c>
      <c r="AS40" s="28">
        <v>26962.252634580011</v>
      </c>
      <c r="AT40" s="28">
        <v>27689.146023580011</v>
      </c>
      <c r="AU40" s="28">
        <v>26961.478011580009</v>
      </c>
      <c r="AV40" s="28">
        <v>25869.55798658001</v>
      </c>
      <c r="AW40" s="28">
        <v>26749.031644580013</v>
      </c>
      <c r="AX40" s="28">
        <v>26668.91555938001</v>
      </c>
      <c r="AY40" s="28">
        <v>27930.003694160012</v>
      </c>
    </row>
    <row r="41" spans="3:51" x14ac:dyDescent="0.25">
      <c r="E41" s="3" t="s">
        <v>73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57.9</v>
      </c>
      <c r="R41" s="28">
        <v>553.60000000000014</v>
      </c>
      <c r="S41" s="28">
        <v>603.10000000000014</v>
      </c>
      <c r="T41" s="28">
        <v>522.40000000000009</v>
      </c>
      <c r="U41" s="28">
        <v>451.3</v>
      </c>
      <c r="V41" s="28">
        <v>450.3</v>
      </c>
      <c r="W41" s="28">
        <v>468.1</v>
      </c>
      <c r="X41" s="28">
        <v>380.6</v>
      </c>
      <c r="Y41" s="28">
        <v>571.59999999999991</v>
      </c>
      <c r="Z41" s="28">
        <v>484.9</v>
      </c>
      <c r="AA41" s="28">
        <v>554.29999999999995</v>
      </c>
      <c r="AB41" s="28">
        <v>544.9</v>
      </c>
      <c r="AC41" s="28">
        <v>760.8</v>
      </c>
      <c r="AD41" s="28">
        <v>616.30000000000007</v>
      </c>
      <c r="AE41" s="28">
        <v>454.30000000000007</v>
      </c>
      <c r="AF41" s="28">
        <v>545.30000000000007</v>
      </c>
      <c r="AG41" s="28">
        <v>625.70000000000005</v>
      </c>
      <c r="AH41" s="28">
        <v>546.01350000000014</v>
      </c>
      <c r="AI41" s="28">
        <v>505.81840000000005</v>
      </c>
      <c r="AJ41" s="28">
        <v>457.33710000000008</v>
      </c>
      <c r="AK41" s="28">
        <v>429.04950000000008</v>
      </c>
      <c r="AL41" s="28">
        <v>359.5365000000001</v>
      </c>
      <c r="AM41" s="28">
        <v>346.77420000000006</v>
      </c>
      <c r="AN41" s="28">
        <v>415.85520000000008</v>
      </c>
      <c r="AO41" s="28">
        <v>252.37660000000008</v>
      </c>
      <c r="AP41" s="28">
        <v>185.41170483000013</v>
      </c>
      <c r="AQ41" s="28">
        <v>109.52480483000014</v>
      </c>
      <c r="AR41" s="28">
        <v>179.66400483000015</v>
      </c>
      <c r="AS41" s="28">
        <v>303.05800483000019</v>
      </c>
      <c r="AT41" s="28">
        <v>320.92739483000014</v>
      </c>
      <c r="AU41" s="28">
        <v>147.56150283000011</v>
      </c>
      <c r="AV41" s="28">
        <v>330.66017483000013</v>
      </c>
      <c r="AW41" s="28">
        <v>524.08742483000015</v>
      </c>
      <c r="AX41" s="28">
        <v>341.64075654000015</v>
      </c>
      <c r="AY41" s="28">
        <v>252.49913648000017</v>
      </c>
    </row>
    <row r="42" spans="3:51" x14ac:dyDescent="0.25">
      <c r="E42" s="3" t="s">
        <v>54</v>
      </c>
      <c r="F42" s="28">
        <v>1984.18</v>
      </c>
      <c r="G42" s="28">
        <v>1720.28</v>
      </c>
      <c r="H42" s="28">
        <v>1315.38</v>
      </c>
      <c r="I42" s="28">
        <v>2069.48</v>
      </c>
      <c r="J42" s="28">
        <v>1854.08</v>
      </c>
      <c r="K42" s="28">
        <v>2080.48</v>
      </c>
      <c r="L42" s="28">
        <v>2936.48</v>
      </c>
      <c r="M42" s="28">
        <v>3696.78</v>
      </c>
      <c r="N42" s="28">
        <v>2867.58</v>
      </c>
      <c r="O42" s="28">
        <v>2637.28</v>
      </c>
      <c r="P42" s="28">
        <v>2484.38</v>
      </c>
      <c r="Q42" s="28">
        <v>3717.58</v>
      </c>
      <c r="R42" s="28">
        <v>3382.5800000000008</v>
      </c>
      <c r="S42" s="28">
        <v>2967.380000000001</v>
      </c>
      <c r="T42" s="28">
        <v>3260.380000000001</v>
      </c>
      <c r="U42" s="28">
        <v>3673.6799999999994</v>
      </c>
      <c r="V42" s="28">
        <v>3864.079999999999</v>
      </c>
      <c r="W42" s="28">
        <v>3897.4799999999991</v>
      </c>
      <c r="X42" s="28">
        <v>4278.6799999999994</v>
      </c>
      <c r="Y42" s="28">
        <v>5349.9799999999987</v>
      </c>
      <c r="Z42" s="28">
        <v>4913.4999999999982</v>
      </c>
      <c r="AA42" s="28">
        <v>4646.3999999999978</v>
      </c>
      <c r="AB42" s="28">
        <v>4280.5999999999985</v>
      </c>
      <c r="AC42" s="28">
        <v>4741.7999999999984</v>
      </c>
      <c r="AD42" s="28">
        <v>5075.699999999998</v>
      </c>
      <c r="AE42" s="28">
        <v>4708.3999999999978</v>
      </c>
      <c r="AF42" s="28">
        <v>4284.3999999999978</v>
      </c>
      <c r="AG42" s="28">
        <v>5378.9999999999982</v>
      </c>
      <c r="AH42" s="28">
        <v>4492.9864999999972</v>
      </c>
      <c r="AI42" s="28">
        <v>4538.8357999999971</v>
      </c>
      <c r="AJ42" s="28">
        <v>4765.3036999999968</v>
      </c>
      <c r="AK42" s="28">
        <v>5872.4625999999971</v>
      </c>
      <c r="AL42" s="28">
        <v>4257.7034999999969</v>
      </c>
      <c r="AM42" s="28">
        <v>3972.0939999999969</v>
      </c>
      <c r="AN42" s="28">
        <v>4429.1201999999976</v>
      </c>
      <c r="AO42" s="28">
        <v>4287.4711999999972</v>
      </c>
      <c r="AP42" s="28">
        <v>3818.8770246399981</v>
      </c>
      <c r="AQ42" s="28">
        <v>4387.5423246399978</v>
      </c>
      <c r="AR42" s="28">
        <v>4927.4720246399975</v>
      </c>
      <c r="AS42" s="28">
        <v>6087.4006246399977</v>
      </c>
      <c r="AT42" s="28">
        <v>4302.8171546399981</v>
      </c>
      <c r="AU42" s="28">
        <v>4073.364613639998</v>
      </c>
      <c r="AV42" s="28">
        <v>3738.8693226399978</v>
      </c>
      <c r="AW42" s="28">
        <v>3809.9767286399979</v>
      </c>
      <c r="AX42" s="28">
        <v>4520.5528576599982</v>
      </c>
      <c r="AY42" s="28">
        <v>5024.4742309599978</v>
      </c>
    </row>
    <row r="43" spans="3:51" x14ac:dyDescent="0.25">
      <c r="E43" s="3" t="s">
        <v>78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8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</row>
    <row r="44" spans="3:51" x14ac:dyDescent="0.25">
      <c r="E44" s="3" t="s">
        <v>55</v>
      </c>
      <c r="F44" s="28">
        <v>604.80600000000004</v>
      </c>
      <c r="G44" s="28">
        <v>746.90599999999995</v>
      </c>
      <c r="H44" s="28">
        <v>697.30600000000004</v>
      </c>
      <c r="I44" s="28">
        <v>320.70600000000002</v>
      </c>
      <c r="J44" s="28">
        <v>197.10599999999999</v>
      </c>
      <c r="K44" s="28">
        <v>261.00599999999997</v>
      </c>
      <c r="L44" s="28">
        <v>398.70600000000002</v>
      </c>
      <c r="M44" s="28">
        <v>370.00599999999997</v>
      </c>
      <c r="N44" s="28">
        <v>265.90600000000001</v>
      </c>
      <c r="O44" s="28">
        <v>270.20600000000002</v>
      </c>
      <c r="P44" s="28">
        <v>329.10599999999999</v>
      </c>
      <c r="Q44" s="28">
        <v>315.80599999999998</v>
      </c>
      <c r="R44" s="28">
        <v>315.20600000000002</v>
      </c>
      <c r="S44" s="28">
        <v>202.30600000000001</v>
      </c>
      <c r="T44" s="28">
        <v>244.50600000000003</v>
      </c>
      <c r="U44" s="28">
        <v>-36.09399999999976</v>
      </c>
      <c r="V44" s="28">
        <v>-56.393999999999764</v>
      </c>
      <c r="W44" s="28">
        <v>82.806000000000239</v>
      </c>
      <c r="X44" s="28">
        <v>22.106000000000236</v>
      </c>
      <c r="Y44" s="28">
        <v>-98.393999999999778</v>
      </c>
      <c r="Z44" s="28">
        <v>-33.6</v>
      </c>
      <c r="AA44" s="28">
        <v>-28.9</v>
      </c>
      <c r="AB44" s="28">
        <v>71.7</v>
      </c>
      <c r="AC44" s="28">
        <v>190.10000000000025</v>
      </c>
      <c r="AD44" s="28">
        <v>280.70000000000027</v>
      </c>
      <c r="AE44" s="28">
        <v>313.90000000000026</v>
      </c>
      <c r="AF44" s="28">
        <v>304.3000000000003</v>
      </c>
      <c r="AG44" s="28">
        <v>1550.5000000000002</v>
      </c>
      <c r="AH44" s="28">
        <v>357.27340000000021</v>
      </c>
      <c r="AI44" s="28">
        <v>340.66900000000021</v>
      </c>
      <c r="AJ44" s="28">
        <v>337.31870000000021</v>
      </c>
      <c r="AK44" s="28">
        <v>355.08510000000018</v>
      </c>
      <c r="AL44" s="28">
        <v>348.47170000000017</v>
      </c>
      <c r="AM44" s="28">
        <v>439.34940000000017</v>
      </c>
      <c r="AN44" s="28">
        <v>540.1301000000002</v>
      </c>
      <c r="AO44" s="28">
        <v>556.29970000000014</v>
      </c>
      <c r="AP44" s="28">
        <v>525.02424788000019</v>
      </c>
      <c r="AQ44" s="28">
        <v>517.91644788000019</v>
      </c>
      <c r="AR44" s="28">
        <v>503.90474788000017</v>
      </c>
      <c r="AS44" s="28">
        <v>533.33524788000022</v>
      </c>
      <c r="AT44" s="28">
        <v>605.82572988000015</v>
      </c>
      <c r="AU44" s="28">
        <v>597.99022088000015</v>
      </c>
      <c r="AV44" s="28">
        <v>620.4757888800001</v>
      </c>
      <c r="AW44" s="28">
        <v>843.68289488000005</v>
      </c>
      <c r="AX44" s="28">
        <v>817.39338099000008</v>
      </c>
      <c r="AY44" s="28">
        <v>488.7344899200001</v>
      </c>
    </row>
    <row r="45" spans="3:51" x14ac:dyDescent="0.25">
      <c r="D45" s="3" t="s">
        <v>57</v>
      </c>
      <c r="F45" s="28">
        <f t="shared" ref="F45:AC45" si="20">SUM(F46:F50)</f>
        <v>3057.944</v>
      </c>
      <c r="G45" s="28">
        <f t="shared" si="20"/>
        <v>2824.0439999999999</v>
      </c>
      <c r="H45" s="28">
        <f t="shared" si="20"/>
        <v>2464.944</v>
      </c>
      <c r="I45" s="28">
        <f t="shared" si="20"/>
        <v>2618.944</v>
      </c>
      <c r="J45" s="28">
        <f t="shared" si="20"/>
        <v>4035.2440000000001</v>
      </c>
      <c r="K45" s="28">
        <f t="shared" si="20"/>
        <v>4361.4440000000004</v>
      </c>
      <c r="L45" s="28">
        <f t="shared" si="20"/>
        <v>5413.3440000000001</v>
      </c>
      <c r="M45" s="28">
        <f t="shared" si="20"/>
        <v>5750.9439999999995</v>
      </c>
      <c r="N45" s="28">
        <f t="shared" si="20"/>
        <v>6405.1440000000002</v>
      </c>
      <c r="O45" s="28">
        <f t="shared" si="20"/>
        <v>7137.8440000000001</v>
      </c>
      <c r="P45" s="28">
        <f t="shared" si="20"/>
        <v>7565.1440000000002</v>
      </c>
      <c r="Q45" s="28">
        <f t="shared" si="20"/>
        <v>7109.5439999999999</v>
      </c>
      <c r="R45" s="28">
        <f t="shared" si="20"/>
        <v>10406.644</v>
      </c>
      <c r="S45" s="28">
        <f t="shared" si="20"/>
        <v>10651.444</v>
      </c>
      <c r="T45" s="28">
        <f t="shared" si="20"/>
        <v>11230.944</v>
      </c>
      <c r="U45" s="28">
        <f t="shared" si="20"/>
        <v>11863.243999999999</v>
      </c>
      <c r="V45" s="28">
        <f t="shared" si="20"/>
        <v>11937.644</v>
      </c>
      <c r="W45" s="28">
        <f t="shared" si="20"/>
        <v>11676.144</v>
      </c>
      <c r="X45" s="28">
        <f t="shared" si="20"/>
        <v>12482.843999999999</v>
      </c>
      <c r="Y45" s="28">
        <f t="shared" si="20"/>
        <v>10064.343999999999</v>
      </c>
      <c r="Z45" s="28">
        <f t="shared" si="20"/>
        <v>10095.100000000002</v>
      </c>
      <c r="AA45" s="28">
        <f t="shared" si="20"/>
        <v>10851.6</v>
      </c>
      <c r="AB45" s="28">
        <f t="shared" si="20"/>
        <v>10802.400000000001</v>
      </c>
      <c r="AC45" s="28">
        <f t="shared" si="20"/>
        <v>11660.4</v>
      </c>
      <c r="AD45" s="28">
        <v>11763.100000000002</v>
      </c>
      <c r="AE45" s="28">
        <v>12611.200000000003</v>
      </c>
      <c r="AF45" s="28">
        <v>14338.200000000003</v>
      </c>
      <c r="AG45" s="28">
        <v>13531.000000000004</v>
      </c>
      <c r="AH45" s="28">
        <v>13825.593100000002</v>
      </c>
      <c r="AI45" s="28">
        <v>13887.737500000003</v>
      </c>
      <c r="AJ45" s="28">
        <v>13900.570400000001</v>
      </c>
      <c r="AK45" s="28">
        <v>13925.312800000003</v>
      </c>
      <c r="AL45" s="28">
        <v>14521.796500000004</v>
      </c>
      <c r="AM45" s="28">
        <v>14061.488100000002</v>
      </c>
      <c r="AN45" s="28">
        <v>15463.938200000004</v>
      </c>
      <c r="AO45" s="28">
        <v>15032.590500000006</v>
      </c>
      <c r="AP45" s="28">
        <f t="shared" ref="AP45:AX45" si="21">+SUM(AP46:AP50)</f>
        <v>15005.601618020002</v>
      </c>
      <c r="AQ45" s="28">
        <f t="shared" si="21"/>
        <v>15198.091718020001</v>
      </c>
      <c r="AR45" s="28">
        <f t="shared" si="21"/>
        <v>15267.830018020002</v>
      </c>
      <c r="AS45" s="28">
        <f t="shared" si="21"/>
        <v>15402.742918020002</v>
      </c>
      <c r="AT45" s="28">
        <f t="shared" si="21"/>
        <v>15639.197207020003</v>
      </c>
      <c r="AU45" s="28">
        <f t="shared" si="21"/>
        <v>16069.066173020003</v>
      </c>
      <c r="AV45" s="28">
        <f t="shared" si="21"/>
        <v>16384.095195020003</v>
      </c>
      <c r="AW45" s="28">
        <f t="shared" si="21"/>
        <v>15841.068634020003</v>
      </c>
      <c r="AX45" s="28">
        <f t="shared" si="21"/>
        <v>15799.245267680002</v>
      </c>
      <c r="AY45" s="28">
        <f>+SUM(AY46:AY50)</f>
        <v>14580.414423580005</v>
      </c>
    </row>
    <row r="46" spans="3:51" x14ac:dyDescent="0.25">
      <c r="E46" s="3" t="s">
        <v>58</v>
      </c>
      <c r="F46" s="28" t="s">
        <v>198</v>
      </c>
      <c r="G46" s="28" t="s">
        <v>198</v>
      </c>
      <c r="H46" s="28" t="s">
        <v>198</v>
      </c>
      <c r="I46" s="28" t="s">
        <v>198</v>
      </c>
      <c r="J46" s="28" t="s">
        <v>198</v>
      </c>
      <c r="K46" s="28" t="s">
        <v>198</v>
      </c>
      <c r="L46" s="28" t="s">
        <v>198</v>
      </c>
      <c r="M46" s="28" t="s">
        <v>198</v>
      </c>
      <c r="N46" s="28" t="s">
        <v>198</v>
      </c>
      <c r="O46" s="28" t="s">
        <v>198</v>
      </c>
      <c r="P46" s="28" t="s">
        <v>198</v>
      </c>
      <c r="Q46" s="28" t="s">
        <v>198</v>
      </c>
      <c r="R46" s="28">
        <v>4013.5999999999995</v>
      </c>
      <c r="S46" s="28">
        <v>3529.7</v>
      </c>
      <c r="T46" s="28">
        <v>3466.2999999999993</v>
      </c>
      <c r="U46" s="28">
        <v>3655.3999999999992</v>
      </c>
      <c r="V46" s="28">
        <v>3953.9999999999995</v>
      </c>
      <c r="W46" s="28">
        <v>4229.5999999999995</v>
      </c>
      <c r="X46" s="28">
        <v>4475.0999999999985</v>
      </c>
      <c r="Y46" s="28">
        <v>2424.3999999999992</v>
      </c>
      <c r="Z46" s="28">
        <v>2296.1</v>
      </c>
      <c r="AA46" s="28">
        <v>2457.5</v>
      </c>
      <c r="AB46" s="28">
        <v>2584</v>
      </c>
      <c r="AC46" s="28">
        <v>2593.3999999999996</v>
      </c>
      <c r="AD46" s="28">
        <v>2685.3999999999996</v>
      </c>
      <c r="AE46" s="28">
        <v>2700.8999999999996</v>
      </c>
      <c r="AF46" s="28">
        <v>3924.3999999999996</v>
      </c>
      <c r="AG46" s="28">
        <v>3102.5</v>
      </c>
      <c r="AH46" s="28">
        <v>3130.5481</v>
      </c>
      <c r="AI46" s="28">
        <v>3200.2015000000001</v>
      </c>
      <c r="AJ46" s="28">
        <v>3325.6518999999998</v>
      </c>
      <c r="AK46" s="28">
        <v>3516.7902000000004</v>
      </c>
      <c r="AL46" s="28">
        <v>3677.4268999999999</v>
      </c>
      <c r="AM46" s="28">
        <v>3690.8968000000004</v>
      </c>
      <c r="AN46" s="28">
        <v>4241.8026000000009</v>
      </c>
      <c r="AO46" s="28">
        <v>3622.1265000000003</v>
      </c>
      <c r="AP46" s="28">
        <v>3984.8698739800006</v>
      </c>
      <c r="AQ46" s="28">
        <v>3880.7747739800006</v>
      </c>
      <c r="AR46" s="28">
        <v>3644.0339739800006</v>
      </c>
      <c r="AS46" s="28">
        <v>3951.1410739800003</v>
      </c>
      <c r="AT46" s="28">
        <v>3820.3158269800006</v>
      </c>
      <c r="AU46" s="28">
        <v>4384.2231079800003</v>
      </c>
      <c r="AV46" s="28">
        <v>5176.7254139800007</v>
      </c>
      <c r="AW46" s="28">
        <v>5617.7161679800001</v>
      </c>
      <c r="AX46" s="28">
        <v>5759.0950321100008</v>
      </c>
      <c r="AY46" s="28">
        <v>5612.5084543900011</v>
      </c>
    </row>
    <row r="47" spans="3:51" x14ac:dyDescent="0.25">
      <c r="E47" s="3" t="s">
        <v>73</v>
      </c>
      <c r="F47" s="28">
        <v>0</v>
      </c>
      <c r="G47" s="28">
        <v>0</v>
      </c>
      <c r="H47" s="28">
        <v>0</v>
      </c>
      <c r="I47" s="28">
        <v>919.3</v>
      </c>
      <c r="J47" s="28">
        <v>959.5</v>
      </c>
      <c r="K47" s="28">
        <v>1231.2</v>
      </c>
      <c r="L47" s="28">
        <v>2212.3000000000002</v>
      </c>
      <c r="M47" s="28">
        <v>2605.8000000000002</v>
      </c>
      <c r="N47" s="28">
        <v>3225.1</v>
      </c>
      <c r="O47" s="28">
        <v>3675.1</v>
      </c>
      <c r="P47" s="28">
        <v>4079.8</v>
      </c>
      <c r="Q47" s="28">
        <v>4095.2</v>
      </c>
      <c r="R47" s="28">
        <v>3420.2999999999997</v>
      </c>
      <c r="S47" s="28">
        <v>4188.3999999999996</v>
      </c>
      <c r="T47" s="28">
        <v>4474.3</v>
      </c>
      <c r="U47" s="28">
        <v>4625.2</v>
      </c>
      <c r="V47" s="28">
        <v>4673.9000000000005</v>
      </c>
      <c r="W47" s="28">
        <v>4646.6000000000004</v>
      </c>
      <c r="X47" s="28">
        <v>5033.4000000000005</v>
      </c>
      <c r="Y47" s="28">
        <v>4963.4000000000005</v>
      </c>
      <c r="Z47" s="28">
        <v>5037.7000000000007</v>
      </c>
      <c r="AA47" s="28">
        <v>5388.6</v>
      </c>
      <c r="AB47" s="28">
        <v>5245.1</v>
      </c>
      <c r="AC47" s="28">
        <v>5566.1</v>
      </c>
      <c r="AD47" s="28">
        <v>5625.0000000000009</v>
      </c>
      <c r="AE47" s="28">
        <v>6204.0000000000018</v>
      </c>
      <c r="AF47" s="28">
        <v>6540.0000000000018</v>
      </c>
      <c r="AG47" s="28">
        <v>6608.1000000000013</v>
      </c>
      <c r="AH47" s="28">
        <v>6339.843600000002</v>
      </c>
      <c r="AI47" s="28">
        <v>6305.6447000000016</v>
      </c>
      <c r="AJ47" s="28">
        <v>5934.8632000000016</v>
      </c>
      <c r="AK47" s="28">
        <v>6090.1636000000017</v>
      </c>
      <c r="AL47" s="28">
        <v>6299.4803000000011</v>
      </c>
      <c r="AM47" s="28">
        <v>5867.9648000000016</v>
      </c>
      <c r="AN47" s="28">
        <v>6542.6409000000021</v>
      </c>
      <c r="AO47" s="28">
        <v>6588.3669000000018</v>
      </c>
      <c r="AP47" s="28">
        <v>6194.8409290200016</v>
      </c>
      <c r="AQ47" s="28">
        <v>6494.7715290200013</v>
      </c>
      <c r="AR47" s="28">
        <v>6380.2642290200019</v>
      </c>
      <c r="AS47" s="28">
        <v>6360.5801290200016</v>
      </c>
      <c r="AT47" s="28">
        <v>6430.0383930200023</v>
      </c>
      <c r="AU47" s="28">
        <v>6447.3691730200026</v>
      </c>
      <c r="AV47" s="28">
        <v>6289.5622280200023</v>
      </c>
      <c r="AW47" s="28">
        <v>5408.3757730200014</v>
      </c>
      <c r="AX47" s="28">
        <v>5404.7759825000021</v>
      </c>
      <c r="AY47" s="28">
        <v>4990.1090057000019</v>
      </c>
    </row>
    <row r="48" spans="3:51" x14ac:dyDescent="0.25">
      <c r="E48" s="3" t="s">
        <v>54</v>
      </c>
      <c r="F48" s="28">
        <v>3057.944</v>
      </c>
      <c r="G48" s="28">
        <v>2824.0439999999999</v>
      </c>
      <c r="H48" s="28">
        <v>2464.944</v>
      </c>
      <c r="I48" s="28">
        <v>1699.644</v>
      </c>
      <c r="J48" s="28">
        <v>3075.7440000000001</v>
      </c>
      <c r="K48" s="28">
        <v>3130.2440000000001</v>
      </c>
      <c r="L48" s="28">
        <v>3201.0439999999999</v>
      </c>
      <c r="M48" s="28">
        <v>3145.1439999999998</v>
      </c>
      <c r="N48" s="28">
        <v>3180.0439999999999</v>
      </c>
      <c r="O48" s="28">
        <v>3462.7440000000001</v>
      </c>
      <c r="P48" s="28">
        <v>3485.3440000000001</v>
      </c>
      <c r="Q48" s="28">
        <v>3014.3440000000001</v>
      </c>
      <c r="R48" s="28">
        <v>2972.7440000000006</v>
      </c>
      <c r="S48" s="28">
        <v>2933.3440000000005</v>
      </c>
      <c r="T48" s="28">
        <v>3290.3440000000005</v>
      </c>
      <c r="U48" s="28">
        <v>3582.6439999999998</v>
      </c>
      <c r="V48" s="28">
        <v>3309.7439999999997</v>
      </c>
      <c r="W48" s="28">
        <v>2799.9439999999995</v>
      </c>
      <c r="X48" s="28">
        <v>2974.3439999999996</v>
      </c>
      <c r="Y48" s="28">
        <v>2676.5439999999999</v>
      </c>
      <c r="Z48" s="28">
        <v>2761.3</v>
      </c>
      <c r="AA48" s="28">
        <v>3005.5</v>
      </c>
      <c r="AB48" s="28">
        <v>2973.3</v>
      </c>
      <c r="AC48" s="28">
        <v>3500.9</v>
      </c>
      <c r="AD48" s="28">
        <v>3452.7000000000012</v>
      </c>
      <c r="AE48" s="28">
        <v>3706.3000000000011</v>
      </c>
      <c r="AF48" s="28">
        <v>3873.8000000000006</v>
      </c>
      <c r="AG48" s="28">
        <v>3820.4000000000005</v>
      </c>
      <c r="AH48" s="28">
        <v>4355.2014000000008</v>
      </c>
      <c r="AI48" s="28">
        <v>4381.8913000000011</v>
      </c>
      <c r="AJ48" s="28">
        <v>4640.0553000000009</v>
      </c>
      <c r="AK48" s="28">
        <v>4318.3590000000013</v>
      </c>
      <c r="AL48" s="28">
        <v>4544.8893000000016</v>
      </c>
      <c r="AM48" s="28">
        <v>4502.6265000000012</v>
      </c>
      <c r="AN48" s="28">
        <v>4679.494700000002</v>
      </c>
      <c r="AO48" s="28">
        <v>4822.0971000000018</v>
      </c>
      <c r="AP48" s="28">
        <v>4825.8908150199995</v>
      </c>
      <c r="AQ48" s="28">
        <v>4822.5454150199994</v>
      </c>
      <c r="AR48" s="28">
        <v>5243.5318150200001</v>
      </c>
      <c r="AS48" s="28">
        <v>5091.0217150199996</v>
      </c>
      <c r="AT48" s="28">
        <v>5388.8429870199998</v>
      </c>
      <c r="AU48" s="28">
        <v>5237.4738920199998</v>
      </c>
      <c r="AV48" s="28">
        <v>4917.8075530200003</v>
      </c>
      <c r="AW48" s="28">
        <v>4814.9766930200003</v>
      </c>
      <c r="AX48" s="28">
        <v>4635.374253070001</v>
      </c>
      <c r="AY48" s="28">
        <v>3977.796963490001</v>
      </c>
    </row>
    <row r="49" spans="3:51" x14ac:dyDescent="0.25">
      <c r="E49" s="3" t="s">
        <v>78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</row>
    <row r="50" spans="3:51" x14ac:dyDescent="0.25">
      <c r="E50" s="3" t="s">
        <v>55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</row>
    <row r="51" spans="3:51" x14ac:dyDescent="0.25">
      <c r="C51" s="3" t="s">
        <v>20</v>
      </c>
      <c r="F51" s="28">
        <f t="shared" ref="F51:AC51" si="22">F52+F58</f>
        <v>2063</v>
      </c>
      <c r="G51" s="28">
        <f t="shared" si="22"/>
        <v>2139</v>
      </c>
      <c r="H51" s="28">
        <f t="shared" si="22"/>
        <v>2218.1999999999998</v>
      </c>
      <c r="I51" s="28">
        <f t="shared" si="22"/>
        <v>2312.9</v>
      </c>
      <c r="J51" s="28">
        <f t="shared" si="22"/>
        <v>2854.5000000000005</v>
      </c>
      <c r="K51" s="28">
        <f t="shared" si="22"/>
        <v>3016.9</v>
      </c>
      <c r="L51" s="28">
        <f t="shared" si="22"/>
        <v>3053.5000000000005</v>
      </c>
      <c r="M51" s="28">
        <f t="shared" si="22"/>
        <v>3055.2000000000003</v>
      </c>
      <c r="N51" s="28">
        <f t="shared" si="22"/>
        <v>3325.7999999999997</v>
      </c>
      <c r="O51" s="28">
        <f t="shared" si="22"/>
        <v>3803.8999999999996</v>
      </c>
      <c r="P51" s="28">
        <f t="shared" si="22"/>
        <v>3844.3999999999996</v>
      </c>
      <c r="Q51" s="28">
        <f t="shared" si="22"/>
        <v>4467.7</v>
      </c>
      <c r="R51" s="28">
        <f t="shared" si="22"/>
        <v>4475.3999999999996</v>
      </c>
      <c r="S51" s="28">
        <f t="shared" si="22"/>
        <v>4579.0999999999995</v>
      </c>
      <c r="T51" s="28">
        <f t="shared" si="22"/>
        <v>4754.7999999999993</v>
      </c>
      <c r="U51" s="28">
        <f t="shared" si="22"/>
        <v>5282.9</v>
      </c>
      <c r="V51" s="28">
        <f t="shared" si="22"/>
        <v>5438.2</v>
      </c>
      <c r="W51" s="28">
        <f t="shared" si="22"/>
        <v>5558</v>
      </c>
      <c r="X51" s="28">
        <f t="shared" si="22"/>
        <v>5651.9</v>
      </c>
      <c r="Y51" s="28">
        <f t="shared" si="22"/>
        <v>6047.2000000000007</v>
      </c>
      <c r="Z51" s="28">
        <f t="shared" si="22"/>
        <v>7445.7000000000007</v>
      </c>
      <c r="AA51" s="28">
        <f t="shared" si="22"/>
        <v>7511.9</v>
      </c>
      <c r="AB51" s="28">
        <f t="shared" si="22"/>
        <v>7616.0999999999995</v>
      </c>
      <c r="AC51" s="28">
        <f t="shared" si="22"/>
        <v>7633.2999999999993</v>
      </c>
      <c r="AD51" s="28">
        <v>7493.4</v>
      </c>
      <c r="AE51" s="28">
        <v>7556.5</v>
      </c>
      <c r="AF51" s="28">
        <v>7554.2000000000007</v>
      </c>
      <c r="AG51" s="28">
        <v>7562.3000000000011</v>
      </c>
      <c r="AH51" s="28">
        <v>8547.1283000000003</v>
      </c>
      <c r="AI51" s="28">
        <v>8840.9115000000002</v>
      </c>
      <c r="AJ51" s="28">
        <v>9138.8166999999994</v>
      </c>
      <c r="AK51" s="28">
        <v>9418.7021999999997</v>
      </c>
      <c r="AL51" s="28">
        <v>9474.1833999999999</v>
      </c>
      <c r="AM51" s="28">
        <v>9531.6945999999989</v>
      </c>
      <c r="AN51" s="28">
        <v>9582.7037999999993</v>
      </c>
      <c r="AO51" s="28">
        <v>9636.2134999999998</v>
      </c>
      <c r="AP51" s="28">
        <f t="shared" ref="AP51:AX51" si="23">+AP52+AP58</f>
        <v>9644.1057000000001</v>
      </c>
      <c r="AQ51" s="28">
        <f t="shared" si="23"/>
        <v>9531.5547000000006</v>
      </c>
      <c r="AR51" s="28">
        <f t="shared" si="23"/>
        <v>9529.2720000000008</v>
      </c>
      <c r="AS51" s="28">
        <f t="shared" si="23"/>
        <v>9399.8925999999992</v>
      </c>
      <c r="AT51" s="28">
        <f t="shared" si="23"/>
        <v>9479.9558550000002</v>
      </c>
      <c r="AU51" s="28">
        <f t="shared" si="23"/>
        <v>9392.9229510000005</v>
      </c>
      <c r="AV51" s="28">
        <f t="shared" si="23"/>
        <v>9423.0947989999986</v>
      </c>
      <c r="AW51" s="28">
        <f t="shared" si="23"/>
        <v>9312.1107019999999</v>
      </c>
      <c r="AX51" s="28">
        <f t="shared" si="23"/>
        <v>9380.0966819999994</v>
      </c>
      <c r="AY51" s="28">
        <f>+AY52+AY58</f>
        <v>9156.36057497</v>
      </c>
    </row>
    <row r="52" spans="3:51" x14ac:dyDescent="0.25">
      <c r="D52" s="3" t="s">
        <v>56</v>
      </c>
      <c r="F52" s="28">
        <f t="shared" ref="F52:AC52" si="24">SUM(F53:F57)</f>
        <v>1965.5000000000002</v>
      </c>
      <c r="G52" s="28">
        <f t="shared" si="24"/>
        <v>2024.8000000000002</v>
      </c>
      <c r="H52" s="28">
        <f t="shared" si="24"/>
        <v>2092.6</v>
      </c>
      <c r="I52" s="28">
        <f t="shared" si="24"/>
        <v>2183.7000000000003</v>
      </c>
      <c r="J52" s="28">
        <f t="shared" si="24"/>
        <v>2397.0000000000005</v>
      </c>
      <c r="K52" s="28">
        <f t="shared" si="24"/>
        <v>2551.4</v>
      </c>
      <c r="L52" s="28">
        <f t="shared" si="24"/>
        <v>2570.2000000000003</v>
      </c>
      <c r="M52" s="28">
        <f t="shared" si="24"/>
        <v>2248.8000000000002</v>
      </c>
      <c r="N52" s="28">
        <f t="shared" si="24"/>
        <v>2504.1999999999998</v>
      </c>
      <c r="O52" s="28">
        <f t="shared" si="24"/>
        <v>2647.6</v>
      </c>
      <c r="P52" s="28">
        <f t="shared" si="24"/>
        <v>2706.4999999999995</v>
      </c>
      <c r="Q52" s="28">
        <f t="shared" si="24"/>
        <v>3140.5</v>
      </c>
      <c r="R52" s="28">
        <f t="shared" si="24"/>
        <v>3147.6999999999994</v>
      </c>
      <c r="S52" s="28">
        <f t="shared" si="24"/>
        <v>3159.2999999999997</v>
      </c>
      <c r="T52" s="28">
        <f t="shared" si="24"/>
        <v>3317.6</v>
      </c>
      <c r="U52" s="28">
        <f t="shared" si="24"/>
        <v>3739.5999999999995</v>
      </c>
      <c r="V52" s="28">
        <f t="shared" si="24"/>
        <v>3881.2</v>
      </c>
      <c r="W52" s="28">
        <f t="shared" si="24"/>
        <v>3820</v>
      </c>
      <c r="X52" s="28">
        <f t="shared" si="24"/>
        <v>3834.2</v>
      </c>
      <c r="Y52" s="28">
        <f t="shared" si="24"/>
        <v>3836.6</v>
      </c>
      <c r="Z52" s="28">
        <f t="shared" si="24"/>
        <v>4233</v>
      </c>
      <c r="AA52" s="28">
        <f t="shared" si="24"/>
        <v>4247.5</v>
      </c>
      <c r="AB52" s="28">
        <f t="shared" si="24"/>
        <v>4260.0999999999995</v>
      </c>
      <c r="AC52" s="28">
        <f t="shared" si="24"/>
        <v>4275.2</v>
      </c>
      <c r="AD52" s="28">
        <v>4268.5999999999995</v>
      </c>
      <c r="AE52" s="28">
        <v>4362.8999999999996</v>
      </c>
      <c r="AF52" s="28">
        <v>4377.2000000000007</v>
      </c>
      <c r="AG52" s="28">
        <v>4395.3000000000011</v>
      </c>
      <c r="AH52" s="28">
        <v>4486.4959999999992</v>
      </c>
      <c r="AI52" s="28">
        <v>4561.0344999999998</v>
      </c>
      <c r="AJ52" s="28">
        <v>4637.5264999999999</v>
      </c>
      <c r="AK52" s="28">
        <v>4698.5213000000003</v>
      </c>
      <c r="AL52" s="28">
        <v>4720.625</v>
      </c>
      <c r="AM52" s="28">
        <v>4743.2518</v>
      </c>
      <c r="AN52" s="28">
        <v>4771.0864999999994</v>
      </c>
      <c r="AO52" s="28">
        <v>4797.1650999999993</v>
      </c>
      <c r="AP52" s="28">
        <v>4790.8360000000002</v>
      </c>
      <c r="AQ52" s="28">
        <v>4780.7158999999992</v>
      </c>
      <c r="AR52" s="28">
        <v>4764.6799999999994</v>
      </c>
      <c r="AS52" s="28">
        <v>4737.0666000000001</v>
      </c>
      <c r="AT52" s="28">
        <v>4751.0817939999988</v>
      </c>
      <c r="AU52" s="28">
        <v>4770.0694799999992</v>
      </c>
      <c r="AV52" s="28">
        <v>4778.6614189999991</v>
      </c>
      <c r="AW52" s="28">
        <v>4773.5648369999999</v>
      </c>
      <c r="AX52" s="28">
        <v>4822.199658999999</v>
      </c>
      <c r="AY52" s="28">
        <f>+SUM(AY53:AY57)</f>
        <v>4739.5377311699995</v>
      </c>
    </row>
    <row r="53" spans="3:51" x14ac:dyDescent="0.25">
      <c r="E53" s="3" t="s">
        <v>58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</row>
    <row r="54" spans="3:51" x14ac:dyDescent="0.25">
      <c r="E54" s="3" t="s">
        <v>73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</row>
    <row r="55" spans="3:51" x14ac:dyDescent="0.25">
      <c r="E55" s="3" t="s">
        <v>54</v>
      </c>
      <c r="F55" s="28">
        <v>922</v>
      </c>
      <c r="G55" s="28">
        <v>965.7</v>
      </c>
      <c r="H55" s="28">
        <v>1073.8</v>
      </c>
      <c r="I55" s="28">
        <v>1120.4000000000001</v>
      </c>
      <c r="J55" s="28">
        <v>1260.2</v>
      </c>
      <c r="K55" s="28">
        <v>1327.9</v>
      </c>
      <c r="L55" s="28">
        <v>1326.1</v>
      </c>
      <c r="M55" s="28">
        <v>974.6</v>
      </c>
      <c r="N55" s="28">
        <v>1101.7</v>
      </c>
      <c r="O55" s="28">
        <v>1171</v>
      </c>
      <c r="P55" s="28">
        <v>1160.8</v>
      </c>
      <c r="Q55" s="28">
        <v>1384.9</v>
      </c>
      <c r="R55" s="28">
        <v>1323.9999999999995</v>
      </c>
      <c r="S55" s="28">
        <v>1272.8999999999996</v>
      </c>
      <c r="T55" s="28">
        <v>1333.6999999999996</v>
      </c>
      <c r="U55" s="28">
        <v>1860.0999999999995</v>
      </c>
      <c r="V55" s="28">
        <v>1898.4999999999998</v>
      </c>
      <c r="W55" s="28">
        <v>1819.5999999999997</v>
      </c>
      <c r="X55" s="28">
        <v>1784.1999999999996</v>
      </c>
      <c r="Y55" s="28">
        <v>1747.8999999999994</v>
      </c>
      <c r="Z55" s="28">
        <v>1542.9999999999995</v>
      </c>
      <c r="AA55" s="28">
        <v>1538.4999999999995</v>
      </c>
      <c r="AB55" s="28">
        <v>1542.2999999999993</v>
      </c>
      <c r="AC55" s="28">
        <v>1542.3999999999994</v>
      </c>
      <c r="AD55" s="28">
        <v>1556.8999999999994</v>
      </c>
      <c r="AE55" s="28">
        <v>1647.9999999999995</v>
      </c>
      <c r="AF55" s="28">
        <v>1653.6999999999996</v>
      </c>
      <c r="AG55" s="28">
        <v>1659.9999999999995</v>
      </c>
      <c r="AH55" s="28">
        <v>1599.3932999999993</v>
      </c>
      <c r="AI55" s="28">
        <v>1624.3271999999993</v>
      </c>
      <c r="AJ55" s="28">
        <v>1641.6164999999994</v>
      </c>
      <c r="AK55" s="28">
        <v>1658.9058999999995</v>
      </c>
      <c r="AL55" s="28">
        <v>1658.3076999999996</v>
      </c>
      <c r="AM55" s="28">
        <v>1657.6306999999995</v>
      </c>
      <c r="AN55" s="28">
        <v>1656.0634999999993</v>
      </c>
      <c r="AO55" s="28">
        <v>1655.2382999999993</v>
      </c>
      <c r="AP55" s="28">
        <v>1646.7072999999993</v>
      </c>
      <c r="AQ55" s="28">
        <v>1637.5831999999994</v>
      </c>
      <c r="AR55" s="28">
        <v>1629.645299999999</v>
      </c>
      <c r="AS55" s="28">
        <v>1619.9278999999992</v>
      </c>
      <c r="AT55" s="28">
        <v>1612.9399379999991</v>
      </c>
      <c r="AU55" s="28">
        <v>1606.4498499999993</v>
      </c>
      <c r="AV55" s="28">
        <v>1599.8972329999992</v>
      </c>
      <c r="AW55" s="28">
        <v>1593.0949539999992</v>
      </c>
      <c r="AX55" s="28">
        <v>1599.2841449999994</v>
      </c>
      <c r="AY55" s="28">
        <v>1604.9444652899992</v>
      </c>
    </row>
    <row r="56" spans="3:51" x14ac:dyDescent="0.25">
      <c r="E56" s="3" t="s">
        <v>78</v>
      </c>
      <c r="F56" s="28">
        <v>977.2</v>
      </c>
      <c r="G56" s="28">
        <v>983.5</v>
      </c>
      <c r="H56" s="28">
        <v>948.5</v>
      </c>
      <c r="I56" s="28">
        <v>992.2</v>
      </c>
      <c r="J56" s="28">
        <v>1067.4000000000001</v>
      </c>
      <c r="K56" s="28">
        <v>1128.0999999999999</v>
      </c>
      <c r="L56" s="28">
        <v>1169.2</v>
      </c>
      <c r="M56" s="28">
        <v>1191.7</v>
      </c>
      <c r="N56" s="28">
        <v>1318</v>
      </c>
      <c r="O56" s="28">
        <v>1385.7</v>
      </c>
      <c r="P56" s="28">
        <v>1448.6</v>
      </c>
      <c r="Q56" s="28">
        <v>1635.5</v>
      </c>
      <c r="R56" s="28">
        <v>1701.2999999999997</v>
      </c>
      <c r="S56" s="28">
        <v>1757.1999999999998</v>
      </c>
      <c r="T56" s="28">
        <v>1853.6999999999998</v>
      </c>
      <c r="U56" s="28">
        <v>1726.4</v>
      </c>
      <c r="V56" s="28">
        <v>1835.2000000000003</v>
      </c>
      <c r="W56" s="28">
        <v>1853.4000000000005</v>
      </c>
      <c r="X56" s="28">
        <v>1909.9000000000003</v>
      </c>
      <c r="Y56" s="28">
        <v>1967.8000000000002</v>
      </c>
      <c r="Z56" s="28">
        <v>2551.1000000000004</v>
      </c>
      <c r="AA56" s="28">
        <v>2564.4000000000005</v>
      </c>
      <c r="AB56" s="28">
        <v>2575.1000000000008</v>
      </c>
      <c r="AC56" s="28">
        <v>2590.8000000000006</v>
      </c>
      <c r="AD56" s="28">
        <v>2561.8000000000006</v>
      </c>
      <c r="AE56" s="28">
        <v>2558.0000000000009</v>
      </c>
      <c r="AF56" s="28">
        <v>2558.7000000000007</v>
      </c>
      <c r="AG56" s="28">
        <v>2563.2000000000007</v>
      </c>
      <c r="AH56" s="28">
        <v>2672.8</v>
      </c>
      <c r="AI56" s="28">
        <v>2703.2000000000003</v>
      </c>
      <c r="AJ56" s="28">
        <v>2733.6000000000004</v>
      </c>
      <c r="AK56" s="28">
        <v>2763.9000000000005</v>
      </c>
      <c r="AL56" s="28">
        <v>2781.5000000000005</v>
      </c>
      <c r="AM56" s="28">
        <v>2799.1000000000004</v>
      </c>
      <c r="AN56" s="28">
        <v>2816.7000000000003</v>
      </c>
      <c r="AO56" s="28">
        <v>2833.4</v>
      </c>
      <c r="AP56" s="28">
        <v>2816.2000000000003</v>
      </c>
      <c r="AQ56" s="28">
        <v>2794.8</v>
      </c>
      <c r="AR56" s="28">
        <v>2767.6000000000004</v>
      </c>
      <c r="AS56" s="28">
        <v>2730.3</v>
      </c>
      <c r="AT56" s="28">
        <v>2731.0229370000002</v>
      </c>
      <c r="AU56" s="28">
        <v>2737.2411809999999</v>
      </c>
      <c r="AV56" s="28">
        <v>2732.5567170000004</v>
      </c>
      <c r="AW56" s="28">
        <v>2714.2382580000003</v>
      </c>
      <c r="AX56" s="28">
        <v>2740.243543</v>
      </c>
      <c r="AY56" s="28">
        <v>2661.0545270000002</v>
      </c>
    </row>
    <row r="57" spans="3:51" x14ac:dyDescent="0.25">
      <c r="E57" s="3" t="s">
        <v>55</v>
      </c>
      <c r="F57" s="28">
        <v>66.300000000000097</v>
      </c>
      <c r="G57" s="28">
        <v>75.600000000000108</v>
      </c>
      <c r="H57" s="28">
        <v>70.300000000000111</v>
      </c>
      <c r="I57" s="28">
        <v>71.099999999999994</v>
      </c>
      <c r="J57" s="28">
        <v>69.400000000000006</v>
      </c>
      <c r="K57" s="28">
        <v>95.4</v>
      </c>
      <c r="L57" s="28">
        <v>74.900000000000006</v>
      </c>
      <c r="M57" s="28">
        <v>82.5</v>
      </c>
      <c r="N57" s="28">
        <v>84.5</v>
      </c>
      <c r="O57" s="28">
        <v>90.9</v>
      </c>
      <c r="P57" s="28">
        <v>97.1</v>
      </c>
      <c r="Q57" s="28">
        <v>120.1</v>
      </c>
      <c r="R57" s="28">
        <v>122.40000000000008</v>
      </c>
      <c r="S57" s="28">
        <v>129.20000000000007</v>
      </c>
      <c r="T57" s="28">
        <v>130.20000000000007</v>
      </c>
      <c r="U57" s="28">
        <v>153.1</v>
      </c>
      <c r="V57" s="28">
        <v>147.49999999999997</v>
      </c>
      <c r="W57" s="28">
        <v>146.99999999999997</v>
      </c>
      <c r="X57" s="28">
        <v>140.09999999999997</v>
      </c>
      <c r="Y57" s="28">
        <v>120.89999999999998</v>
      </c>
      <c r="Z57" s="28">
        <v>138.89999999999998</v>
      </c>
      <c r="AA57" s="28">
        <v>144.59999999999997</v>
      </c>
      <c r="AB57" s="28">
        <v>142.69999999999999</v>
      </c>
      <c r="AC57" s="28">
        <v>141.99999999999997</v>
      </c>
      <c r="AD57" s="28">
        <v>149.89999999999998</v>
      </c>
      <c r="AE57" s="28">
        <v>156.89999999999998</v>
      </c>
      <c r="AF57" s="28">
        <v>164.79999999999998</v>
      </c>
      <c r="AG57" s="28">
        <v>172.09999999999997</v>
      </c>
      <c r="AH57" s="28">
        <v>214.30269999999999</v>
      </c>
      <c r="AI57" s="28">
        <v>233.50729999999999</v>
      </c>
      <c r="AJ57" s="28">
        <v>262.31</v>
      </c>
      <c r="AK57" s="28">
        <v>275.71539999999999</v>
      </c>
      <c r="AL57" s="28">
        <v>280.81729999999999</v>
      </c>
      <c r="AM57" s="28">
        <v>286.52109999999999</v>
      </c>
      <c r="AN57" s="28">
        <v>298.32299999999998</v>
      </c>
      <c r="AO57" s="28">
        <v>308.52679999999998</v>
      </c>
      <c r="AP57" s="28">
        <v>327.92869999999999</v>
      </c>
      <c r="AQ57" s="28">
        <v>348.33269999999993</v>
      </c>
      <c r="AR57" s="28">
        <v>367.43470000000002</v>
      </c>
      <c r="AS57" s="28">
        <v>386.83870000000002</v>
      </c>
      <c r="AT57" s="28">
        <v>407.11891899999995</v>
      </c>
      <c r="AU57" s="28">
        <v>426.37844899999999</v>
      </c>
      <c r="AV57" s="28">
        <v>446.20746899999995</v>
      </c>
      <c r="AW57" s="28">
        <v>466.23162500000001</v>
      </c>
      <c r="AX57" s="28">
        <v>482.6719710000001</v>
      </c>
      <c r="AY57" s="28">
        <v>473.53873888000004</v>
      </c>
    </row>
    <row r="58" spans="3:51" x14ac:dyDescent="0.25">
      <c r="D58" s="3" t="s">
        <v>57</v>
      </c>
      <c r="F58" s="28">
        <f t="shared" ref="F58:AC58" si="25">SUM(F59:F63)</f>
        <v>97.5</v>
      </c>
      <c r="G58" s="28">
        <f t="shared" si="25"/>
        <v>114.2</v>
      </c>
      <c r="H58" s="28">
        <f t="shared" si="25"/>
        <v>125.60000000000001</v>
      </c>
      <c r="I58" s="28">
        <f t="shared" si="25"/>
        <v>129.19999999999999</v>
      </c>
      <c r="J58" s="28">
        <f t="shared" si="25"/>
        <v>457.5</v>
      </c>
      <c r="K58" s="28">
        <f t="shared" si="25"/>
        <v>465.5</v>
      </c>
      <c r="L58" s="28">
        <f t="shared" si="25"/>
        <v>483.3</v>
      </c>
      <c r="M58" s="28">
        <f t="shared" si="25"/>
        <v>806.40000000000009</v>
      </c>
      <c r="N58" s="28">
        <f t="shared" si="25"/>
        <v>821.6</v>
      </c>
      <c r="O58" s="28">
        <f t="shared" si="25"/>
        <v>1156.3</v>
      </c>
      <c r="P58" s="28">
        <f t="shared" si="25"/>
        <v>1137.9000000000001</v>
      </c>
      <c r="Q58" s="28">
        <f t="shared" si="25"/>
        <v>1327.2</v>
      </c>
      <c r="R58" s="28">
        <f t="shared" si="25"/>
        <v>1327.7</v>
      </c>
      <c r="S58" s="28">
        <f t="shared" si="25"/>
        <v>1419.8</v>
      </c>
      <c r="T58" s="28">
        <f t="shared" si="25"/>
        <v>1437.1999999999998</v>
      </c>
      <c r="U58" s="28">
        <f t="shared" si="25"/>
        <v>1543.3</v>
      </c>
      <c r="V58" s="28">
        <f t="shared" si="25"/>
        <v>1557.0000000000002</v>
      </c>
      <c r="W58" s="28">
        <f t="shared" si="25"/>
        <v>1738.0000000000002</v>
      </c>
      <c r="X58" s="28">
        <f t="shared" si="25"/>
        <v>1817.7000000000003</v>
      </c>
      <c r="Y58" s="28">
        <f t="shared" si="25"/>
        <v>2210.6000000000004</v>
      </c>
      <c r="Z58" s="28">
        <f t="shared" si="25"/>
        <v>3212.7000000000003</v>
      </c>
      <c r="AA58" s="28">
        <f t="shared" si="25"/>
        <v>3264.4</v>
      </c>
      <c r="AB58" s="28">
        <f t="shared" si="25"/>
        <v>3356</v>
      </c>
      <c r="AC58" s="28">
        <f t="shared" si="25"/>
        <v>3358.1</v>
      </c>
      <c r="AD58" s="28">
        <v>3224.8</v>
      </c>
      <c r="AE58" s="28">
        <v>3193.6000000000004</v>
      </c>
      <c r="AF58" s="28">
        <v>3177</v>
      </c>
      <c r="AG58" s="28">
        <v>3167</v>
      </c>
      <c r="AH58" s="28">
        <v>4060.6323000000002</v>
      </c>
      <c r="AI58" s="28">
        <v>4279.8770000000004</v>
      </c>
      <c r="AJ58" s="28">
        <v>4501.2902000000004</v>
      </c>
      <c r="AK58" s="28">
        <v>4720.1809000000003</v>
      </c>
      <c r="AL58" s="28">
        <v>4753.5583999999999</v>
      </c>
      <c r="AM58" s="28">
        <v>4788.4427999999998</v>
      </c>
      <c r="AN58" s="28">
        <v>4811.6172999999999</v>
      </c>
      <c r="AO58" s="28">
        <v>4839.0484000000006</v>
      </c>
      <c r="AP58" s="28">
        <f t="shared" ref="AP58:AX58" si="26">+SUM(AP59:AP63)</f>
        <v>4853.2697000000007</v>
      </c>
      <c r="AQ58" s="28">
        <f t="shared" si="26"/>
        <v>4750.8388000000004</v>
      </c>
      <c r="AR58" s="28">
        <f t="shared" si="26"/>
        <v>4764.5920000000006</v>
      </c>
      <c r="AS58" s="28">
        <f t="shared" si="26"/>
        <v>4662.826</v>
      </c>
      <c r="AT58" s="28">
        <f t="shared" si="26"/>
        <v>4728.8740610000004</v>
      </c>
      <c r="AU58" s="28">
        <f t="shared" si="26"/>
        <v>4622.8534710000004</v>
      </c>
      <c r="AV58" s="28">
        <f t="shared" si="26"/>
        <v>4644.4333800000004</v>
      </c>
      <c r="AW58" s="28">
        <f t="shared" si="26"/>
        <v>4538.545865</v>
      </c>
      <c r="AX58" s="28">
        <f t="shared" si="26"/>
        <v>4557.8970230000004</v>
      </c>
      <c r="AY58" s="28">
        <f>+SUM(AY59:AY63)</f>
        <v>4416.8228438000006</v>
      </c>
    </row>
    <row r="59" spans="3:51" x14ac:dyDescent="0.25">
      <c r="E59" s="3" t="s">
        <v>58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8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8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</row>
    <row r="60" spans="3:51" x14ac:dyDescent="0.25">
      <c r="E60" s="3" t="s">
        <v>73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</row>
    <row r="61" spans="3:51" x14ac:dyDescent="0.25">
      <c r="E61" s="3" t="s">
        <v>54</v>
      </c>
      <c r="F61" s="28">
        <v>37.9</v>
      </c>
      <c r="G61" s="28">
        <v>52.5</v>
      </c>
      <c r="H61" s="28">
        <v>52.7</v>
      </c>
      <c r="I61" s="28">
        <v>53</v>
      </c>
      <c r="J61" s="28">
        <v>356.2</v>
      </c>
      <c r="K61" s="28">
        <v>356.7</v>
      </c>
      <c r="L61" s="28">
        <v>357.5</v>
      </c>
      <c r="M61" s="28">
        <v>658.7</v>
      </c>
      <c r="N61" s="28">
        <v>658.7</v>
      </c>
      <c r="O61" s="28">
        <v>959.8</v>
      </c>
      <c r="P61" s="28">
        <v>958.5</v>
      </c>
      <c r="Q61" s="28">
        <v>957.7</v>
      </c>
      <c r="R61" s="28">
        <v>957.50000000000011</v>
      </c>
      <c r="S61" s="28">
        <v>1057.7</v>
      </c>
      <c r="T61" s="28">
        <v>1057.3999999999999</v>
      </c>
      <c r="U61" s="28">
        <v>1053</v>
      </c>
      <c r="V61" s="28">
        <v>1102.3000000000002</v>
      </c>
      <c r="W61" s="28">
        <v>1237.0000000000002</v>
      </c>
      <c r="X61" s="28">
        <v>1373.4000000000003</v>
      </c>
      <c r="Y61" s="28">
        <v>1798.9000000000003</v>
      </c>
      <c r="Z61" s="28">
        <v>2520.4</v>
      </c>
      <c r="AA61" s="28">
        <v>2536.6</v>
      </c>
      <c r="AB61" s="28">
        <v>2632.9</v>
      </c>
      <c r="AC61" s="28">
        <v>2624.1</v>
      </c>
      <c r="AD61" s="28">
        <v>2582.5</v>
      </c>
      <c r="AE61" s="28">
        <v>2588.8000000000002</v>
      </c>
      <c r="AF61" s="28">
        <v>2600.1999999999998</v>
      </c>
      <c r="AG61" s="28">
        <v>2607.6</v>
      </c>
      <c r="AH61" s="28">
        <v>3152.3323</v>
      </c>
      <c r="AI61" s="28">
        <v>3345.777</v>
      </c>
      <c r="AJ61" s="28">
        <v>3541.1902000000005</v>
      </c>
      <c r="AK61" s="28">
        <v>3734.2809000000002</v>
      </c>
      <c r="AL61" s="28">
        <v>3737.9584</v>
      </c>
      <c r="AM61" s="28">
        <v>3740.3427999999999</v>
      </c>
      <c r="AN61" s="28">
        <v>3730.8173000000002</v>
      </c>
      <c r="AO61" s="28">
        <v>3728.2484000000004</v>
      </c>
      <c r="AP61" s="28">
        <v>3740.4697000000001</v>
      </c>
      <c r="AQ61" s="28">
        <v>3637.0388000000003</v>
      </c>
      <c r="AR61" s="28">
        <v>3650.192</v>
      </c>
      <c r="AS61" s="28">
        <v>3547.5259999999998</v>
      </c>
      <c r="AT61" s="28">
        <v>3552.94904</v>
      </c>
      <c r="AU61" s="28">
        <v>3442.3409799999995</v>
      </c>
      <c r="AV61" s="28">
        <v>3447.2661099999996</v>
      </c>
      <c r="AW61" s="28">
        <v>3335.6607589999999</v>
      </c>
      <c r="AX61" s="28">
        <v>3341.7469759999999</v>
      </c>
      <c r="AY61" s="28">
        <v>3214.5190082299996</v>
      </c>
    </row>
    <row r="62" spans="3:51" x14ac:dyDescent="0.25">
      <c r="E62" s="3" t="s">
        <v>78</v>
      </c>
      <c r="F62" s="28">
        <v>59.6</v>
      </c>
      <c r="G62" s="28">
        <v>61.7</v>
      </c>
      <c r="H62" s="28">
        <v>72.900000000000006</v>
      </c>
      <c r="I62" s="28">
        <v>76.2</v>
      </c>
      <c r="J62" s="28">
        <v>101.3</v>
      </c>
      <c r="K62" s="28">
        <v>108.8</v>
      </c>
      <c r="L62" s="28">
        <v>125.8</v>
      </c>
      <c r="M62" s="28">
        <v>147.69999999999999</v>
      </c>
      <c r="N62" s="28">
        <v>162.9</v>
      </c>
      <c r="O62" s="28">
        <v>196.5</v>
      </c>
      <c r="P62" s="28">
        <v>179.4</v>
      </c>
      <c r="Q62" s="28">
        <v>369.5</v>
      </c>
      <c r="R62" s="28">
        <v>370.2</v>
      </c>
      <c r="S62" s="28">
        <v>362.09999999999997</v>
      </c>
      <c r="T62" s="28">
        <v>379.79999999999995</v>
      </c>
      <c r="U62" s="28">
        <v>490.3</v>
      </c>
      <c r="V62" s="28">
        <v>454.70000000000005</v>
      </c>
      <c r="W62" s="28">
        <v>501</v>
      </c>
      <c r="X62" s="28">
        <v>444.30000000000007</v>
      </c>
      <c r="Y62" s="28">
        <v>411.70000000000005</v>
      </c>
      <c r="Z62" s="28">
        <v>692.30000000000007</v>
      </c>
      <c r="AA62" s="28">
        <v>727.80000000000007</v>
      </c>
      <c r="AB62" s="28">
        <v>723.10000000000014</v>
      </c>
      <c r="AC62" s="28">
        <v>734.00000000000011</v>
      </c>
      <c r="AD62" s="28">
        <v>642.30000000000018</v>
      </c>
      <c r="AE62" s="28">
        <v>604.80000000000018</v>
      </c>
      <c r="AF62" s="28">
        <v>576.80000000000018</v>
      </c>
      <c r="AG62" s="28">
        <v>559.4000000000002</v>
      </c>
      <c r="AH62" s="28">
        <v>908.30000000000018</v>
      </c>
      <c r="AI62" s="28">
        <v>934.10000000000025</v>
      </c>
      <c r="AJ62" s="28">
        <v>960.10000000000014</v>
      </c>
      <c r="AK62" s="28">
        <v>985.9000000000002</v>
      </c>
      <c r="AL62" s="28">
        <v>1015.6000000000001</v>
      </c>
      <c r="AM62" s="28">
        <v>1048.1000000000001</v>
      </c>
      <c r="AN62" s="28">
        <v>1080.8000000000002</v>
      </c>
      <c r="AO62" s="28">
        <v>1110.8000000000002</v>
      </c>
      <c r="AP62" s="28">
        <v>1112.8000000000002</v>
      </c>
      <c r="AQ62" s="28">
        <v>1113.8000000000002</v>
      </c>
      <c r="AR62" s="28">
        <v>1114.4000000000003</v>
      </c>
      <c r="AS62" s="28">
        <v>1115.3000000000004</v>
      </c>
      <c r="AT62" s="28">
        <v>1175.9250210000002</v>
      </c>
      <c r="AU62" s="28">
        <v>1180.5124910000004</v>
      </c>
      <c r="AV62" s="28">
        <v>1197.1672700000004</v>
      </c>
      <c r="AW62" s="28">
        <v>1202.8851060000004</v>
      </c>
      <c r="AX62" s="28">
        <v>1216.1500470000005</v>
      </c>
      <c r="AY62" s="28">
        <v>1202.3038355700005</v>
      </c>
    </row>
    <row r="63" spans="3:51" x14ac:dyDescent="0.25">
      <c r="E63" s="3" t="s">
        <v>55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</row>
    <row r="64" spans="3:51" x14ac:dyDescent="0.25">
      <c r="C64" s="3" t="s">
        <v>201</v>
      </c>
      <c r="F64" s="28">
        <f t="shared" ref="F64:AC64" si="27">SUM(F65:F67)</f>
        <v>5029.8</v>
      </c>
      <c r="G64" s="28">
        <f t="shared" si="27"/>
        <v>5103.8999999999996</v>
      </c>
      <c r="H64" s="28">
        <f t="shared" si="27"/>
        <v>4986.8999999999996</v>
      </c>
      <c r="I64" s="28">
        <f t="shared" si="27"/>
        <v>4887.6000000000004</v>
      </c>
      <c r="J64" s="28">
        <f t="shared" si="27"/>
        <v>5054.6000000000004</v>
      </c>
      <c r="K64" s="28">
        <f t="shared" si="27"/>
        <v>5165.3999999999996</v>
      </c>
      <c r="L64" s="28">
        <f t="shared" si="27"/>
        <v>5226.5</v>
      </c>
      <c r="M64" s="28">
        <f t="shared" si="27"/>
        <v>5469.6</v>
      </c>
      <c r="N64" s="28">
        <f t="shared" si="27"/>
        <v>6040.9</v>
      </c>
      <c r="O64" s="28">
        <f t="shared" si="27"/>
        <v>6961.2</v>
      </c>
      <c r="P64" s="28">
        <f t="shared" si="27"/>
        <v>7584.4</v>
      </c>
      <c r="Q64" s="28">
        <f t="shared" si="27"/>
        <v>7631.2</v>
      </c>
      <c r="R64" s="28">
        <f t="shared" si="27"/>
        <v>7862.6</v>
      </c>
      <c r="S64" s="28">
        <f t="shared" si="27"/>
        <v>8087.7000000000007</v>
      </c>
      <c r="T64" s="28">
        <f t="shared" si="27"/>
        <v>8370.6</v>
      </c>
      <c r="U64" s="28">
        <f t="shared" si="27"/>
        <v>8609.1999999999989</v>
      </c>
      <c r="V64" s="28">
        <f t="shared" si="27"/>
        <v>8873.2999999999993</v>
      </c>
      <c r="W64" s="28">
        <f t="shared" si="27"/>
        <v>9081.7000000000007</v>
      </c>
      <c r="X64" s="28">
        <f t="shared" si="27"/>
        <v>9283.2000000000007</v>
      </c>
      <c r="Y64" s="28">
        <f t="shared" si="27"/>
        <v>9487.9000000000015</v>
      </c>
      <c r="Z64" s="28">
        <f t="shared" si="27"/>
        <v>10127.399999999998</v>
      </c>
      <c r="AA64" s="28">
        <f t="shared" si="27"/>
        <v>10304.999999999998</v>
      </c>
      <c r="AB64" s="28">
        <f t="shared" si="27"/>
        <v>10517.199999999999</v>
      </c>
      <c r="AC64" s="28">
        <f t="shared" si="27"/>
        <v>10743.999999999998</v>
      </c>
      <c r="AD64" s="28">
        <v>11183.5</v>
      </c>
      <c r="AE64" s="28">
        <v>11552.599999999999</v>
      </c>
      <c r="AF64" s="28">
        <v>11941.099999999999</v>
      </c>
      <c r="AG64" s="28">
        <v>12342.899999999998</v>
      </c>
      <c r="AH64" s="28">
        <v>14331.0016</v>
      </c>
      <c r="AI64" s="28">
        <v>14999.435199999998</v>
      </c>
      <c r="AJ64" s="28">
        <v>15599.182999999997</v>
      </c>
      <c r="AK64" s="28">
        <v>15908.241699999999</v>
      </c>
      <c r="AL64" s="28">
        <v>16508.455999999998</v>
      </c>
      <c r="AM64" s="28">
        <v>17248.931699999997</v>
      </c>
      <c r="AN64" s="28">
        <v>17760.423699999999</v>
      </c>
      <c r="AO64" s="28">
        <v>18119.202399999998</v>
      </c>
      <c r="AP64" s="28">
        <f t="shared" ref="AP64:AX64" si="28">SUM(AP65:AP67)</f>
        <v>18536.571284029997</v>
      </c>
      <c r="AQ64" s="28">
        <f t="shared" si="28"/>
        <v>20005.450134219998</v>
      </c>
      <c r="AR64" s="28">
        <f t="shared" si="28"/>
        <v>20567.98926034</v>
      </c>
      <c r="AS64" s="28">
        <f t="shared" si="28"/>
        <v>21675.792299469998</v>
      </c>
      <c r="AT64" s="28">
        <f t="shared" si="28"/>
        <v>22799.984676209995</v>
      </c>
      <c r="AU64" s="28">
        <f t="shared" si="28"/>
        <v>24022.708446269997</v>
      </c>
      <c r="AV64" s="28">
        <f t="shared" si="28"/>
        <v>24572.258826299996</v>
      </c>
      <c r="AW64" s="28">
        <f t="shared" si="28"/>
        <v>25162.80489168</v>
      </c>
      <c r="AX64" s="28">
        <f t="shared" si="28"/>
        <v>25676.39327968</v>
      </c>
      <c r="AY64" s="28">
        <f>SUM(AY65:AY67)</f>
        <v>25735.570343149997</v>
      </c>
    </row>
    <row r="65" spans="2:51" x14ac:dyDescent="0.25">
      <c r="D65" s="3" t="s">
        <v>202</v>
      </c>
      <c r="F65" s="28">
        <v>5029.8</v>
      </c>
      <c r="G65" s="28">
        <v>5103.8999999999996</v>
      </c>
      <c r="H65" s="28">
        <v>4986.8999999999996</v>
      </c>
      <c r="I65" s="28">
        <v>4887.6000000000004</v>
      </c>
      <c r="J65" s="28">
        <v>5054.6000000000004</v>
      </c>
      <c r="K65" s="28">
        <v>5165.3999999999996</v>
      </c>
      <c r="L65" s="28">
        <v>5226.5</v>
      </c>
      <c r="M65" s="28">
        <v>5469.6</v>
      </c>
      <c r="N65" s="28">
        <v>6040.9</v>
      </c>
      <c r="O65" s="28">
        <v>6961.2</v>
      </c>
      <c r="P65" s="28">
        <v>7584.4</v>
      </c>
      <c r="Q65" s="28">
        <v>7631.2</v>
      </c>
      <c r="R65" s="28">
        <v>7862.6</v>
      </c>
      <c r="S65" s="28">
        <v>8087.7000000000007</v>
      </c>
      <c r="T65" s="28">
        <v>8370.6</v>
      </c>
      <c r="U65" s="28">
        <v>8609.1999999999989</v>
      </c>
      <c r="V65" s="28">
        <v>8873.2999999999993</v>
      </c>
      <c r="W65" s="28">
        <v>9081.7000000000007</v>
      </c>
      <c r="X65" s="28">
        <v>9283.2000000000007</v>
      </c>
      <c r="Y65" s="28">
        <v>9487.9000000000015</v>
      </c>
      <c r="Z65" s="28">
        <v>10127.399999999998</v>
      </c>
      <c r="AA65" s="28">
        <v>10304.999999999998</v>
      </c>
      <c r="AB65" s="28">
        <v>10517.199999999999</v>
      </c>
      <c r="AC65" s="28">
        <v>10743.999999999998</v>
      </c>
      <c r="AD65" s="28">
        <v>11183.5</v>
      </c>
      <c r="AE65" s="28">
        <v>11552.599999999999</v>
      </c>
      <c r="AF65" s="28">
        <v>11941.099999999999</v>
      </c>
      <c r="AG65" s="28">
        <v>12342.899999999998</v>
      </c>
      <c r="AH65" s="28">
        <v>14331.0016</v>
      </c>
      <c r="AI65" s="28">
        <v>14999.435199999998</v>
      </c>
      <c r="AJ65" s="28">
        <v>15599.182999999997</v>
      </c>
      <c r="AK65" s="28">
        <v>15908.241699999999</v>
      </c>
      <c r="AL65" s="28">
        <v>16508.455999999998</v>
      </c>
      <c r="AM65" s="28">
        <v>17248.931699999997</v>
      </c>
      <c r="AN65" s="28">
        <v>17760.423699999999</v>
      </c>
      <c r="AO65" s="28">
        <v>18119.202399999998</v>
      </c>
      <c r="AP65" s="28">
        <v>18536.571284029997</v>
      </c>
      <c r="AQ65" s="28">
        <v>20005.450134219998</v>
      </c>
      <c r="AR65" s="28">
        <v>20567.98926034</v>
      </c>
      <c r="AS65" s="28">
        <v>21675.792299469998</v>
      </c>
      <c r="AT65" s="28">
        <v>22799.984676209995</v>
      </c>
      <c r="AU65" s="28">
        <v>24022.708446269997</v>
      </c>
      <c r="AV65" s="28">
        <v>24572.258826299996</v>
      </c>
      <c r="AW65" s="28">
        <v>25162.80489168</v>
      </c>
      <c r="AX65" s="28">
        <v>25676.39327968</v>
      </c>
      <c r="AY65" s="28">
        <v>25735.570343149997</v>
      </c>
    </row>
    <row r="66" spans="2:51" x14ac:dyDescent="0.25">
      <c r="D66" s="3" t="s">
        <v>203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</row>
    <row r="67" spans="2:51" ht="15.75" thickBot="1" x14ac:dyDescent="0.3">
      <c r="B67" s="158"/>
      <c r="C67" s="158"/>
      <c r="D67" s="158" t="s">
        <v>204</v>
      </c>
      <c r="E67" s="158"/>
      <c r="F67" s="159">
        <v>0</v>
      </c>
      <c r="G67" s="159">
        <v>0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 s="159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59">
        <v>0</v>
      </c>
      <c r="W67" s="159">
        <v>0</v>
      </c>
      <c r="X67" s="159">
        <v>0</v>
      </c>
      <c r="Y67" s="159">
        <v>0</v>
      </c>
      <c r="Z67" s="159">
        <v>0</v>
      </c>
      <c r="AA67" s="159">
        <v>0</v>
      </c>
      <c r="AB67" s="159">
        <v>0</v>
      </c>
      <c r="AC67" s="159">
        <v>0</v>
      </c>
      <c r="AD67" s="159">
        <v>0</v>
      </c>
      <c r="AE67" s="159">
        <v>0</v>
      </c>
      <c r="AF67" s="159">
        <v>0</v>
      </c>
      <c r="AG67" s="159">
        <v>0</v>
      </c>
      <c r="AH67" s="159">
        <v>0</v>
      </c>
      <c r="AI67" s="159">
        <v>0</v>
      </c>
      <c r="AJ67" s="159">
        <v>0</v>
      </c>
      <c r="AK67" s="159">
        <v>0</v>
      </c>
      <c r="AL67" s="159">
        <v>0</v>
      </c>
      <c r="AM67" s="159">
        <v>0</v>
      </c>
      <c r="AN67" s="159">
        <v>0</v>
      </c>
      <c r="AO67" s="159">
        <v>0</v>
      </c>
      <c r="AP67" s="159">
        <v>0</v>
      </c>
      <c r="AQ67" s="159">
        <v>0</v>
      </c>
      <c r="AR67" s="159">
        <v>0</v>
      </c>
      <c r="AS67" s="159">
        <v>0</v>
      </c>
      <c r="AT67" s="159">
        <v>0</v>
      </c>
      <c r="AU67" s="159">
        <v>0</v>
      </c>
      <c r="AV67" s="159">
        <v>0</v>
      </c>
      <c r="AW67" s="159">
        <v>0</v>
      </c>
      <c r="AX67" s="159">
        <v>0</v>
      </c>
      <c r="AY67" s="159">
        <v>0</v>
      </c>
    </row>
    <row r="68" spans="2:51" x14ac:dyDescent="0.25">
      <c r="B68" s="160" t="str">
        <f>BPAnalitica!$B$50</f>
        <v>Diciembre 2020.</v>
      </c>
    </row>
    <row r="70" spans="2:51" x14ac:dyDescent="0.25"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</row>
    <row r="72" spans="2:51" x14ac:dyDescent="0.25"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2020-12-02T15:43:33Z</dcterms:modified>
</cp:coreProperties>
</file>